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guzman\Desktop\Dirección\"/>
    </mc:Choice>
  </mc:AlternateContent>
  <bookViews>
    <workbookView xWindow="0" yWindow="0" windowWidth="20490" windowHeight="7665"/>
  </bookViews>
  <sheets>
    <sheet name="1" sheetId="11" r:id="rId1"/>
    <sheet name="Hoja1" sheetId="1" r:id="rId2"/>
    <sheet name="Hoja2" sheetId="2" r:id="rId3"/>
    <sheet name="Hoja3" sheetId="3" r:id="rId4"/>
    <sheet name="Hoja4" sheetId="4" r:id="rId5"/>
    <sheet name="Hoja5" sheetId="5" r:id="rId6"/>
    <sheet name="Hoja6" sheetId="6" r:id="rId7"/>
    <sheet name="Hoja7" sheetId="7" r:id="rId8"/>
    <sheet name="Hoja8" sheetId="8" r:id="rId9"/>
    <sheet name="Hoja9" sheetId="9" r:id="rId10"/>
    <sheet name="Plan" sheetId="12" r:id="rId11"/>
    <sheet name="Hoja10" sheetId="10" r:id="rId12"/>
    <sheet name="Hoja13" sheetId="13" r:id="rId13"/>
    <sheet name="Hoja14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9" l="1"/>
  <c r="F17" i="9"/>
  <c r="E17" i="9"/>
  <c r="D17" i="9"/>
  <c r="G15" i="9"/>
  <c r="F15" i="9"/>
  <c r="E15" i="9"/>
  <c r="D15" i="9"/>
  <c r="G12" i="9"/>
  <c r="F12" i="9"/>
  <c r="E12" i="9"/>
  <c r="D12" i="9"/>
  <c r="G9" i="9"/>
  <c r="F9" i="9"/>
  <c r="E9" i="9"/>
  <c r="D9" i="9"/>
  <c r="F5" i="9"/>
  <c r="E5" i="9"/>
  <c r="D5" i="9"/>
  <c r="G5" i="9"/>
  <c r="D6" i="10"/>
  <c r="H8" i="10"/>
  <c r="H9" i="10"/>
  <c r="H10" i="10"/>
  <c r="H11" i="10"/>
  <c r="H12" i="10"/>
  <c r="H13" i="10"/>
  <c r="H14" i="10"/>
  <c r="H15" i="10"/>
  <c r="G8" i="10"/>
  <c r="G9" i="10"/>
  <c r="G10" i="10"/>
  <c r="G11" i="10"/>
  <c r="G12" i="10"/>
  <c r="G13" i="10"/>
  <c r="G14" i="10"/>
  <c r="G15" i="10"/>
  <c r="F8" i="10"/>
  <c r="F9" i="10"/>
  <c r="F10" i="10"/>
  <c r="F11" i="10"/>
  <c r="F12" i="10"/>
  <c r="F13" i="10"/>
  <c r="F14" i="10"/>
  <c r="F15" i="10"/>
  <c r="E8" i="10"/>
  <c r="E9" i="10"/>
  <c r="E10" i="10"/>
  <c r="E11" i="10"/>
  <c r="E12" i="10"/>
  <c r="E13" i="10"/>
  <c r="E14" i="10"/>
  <c r="E15" i="10"/>
  <c r="H7" i="10"/>
  <c r="G7" i="10"/>
  <c r="F7" i="10"/>
  <c r="E7" i="10"/>
  <c r="H6" i="10"/>
  <c r="G6" i="10"/>
  <c r="F6" i="10"/>
  <c r="E6" i="10"/>
  <c r="C286" i="14"/>
  <c r="C283" i="14"/>
  <c r="C276" i="14"/>
  <c r="C271" i="14"/>
  <c r="C259" i="14"/>
  <c r="C247" i="14"/>
  <c r="C242" i="14"/>
  <c r="C235" i="14"/>
  <c r="C226" i="14"/>
  <c r="C223" i="14"/>
  <c r="C215" i="14"/>
  <c r="C204" i="14"/>
  <c r="C201" i="14"/>
  <c r="C195" i="14"/>
  <c r="C184" i="14"/>
  <c r="C176" i="14"/>
  <c r="C166" i="14"/>
  <c r="C159" i="14"/>
  <c r="C142" i="14"/>
  <c r="C136" i="14"/>
  <c r="C118" i="14"/>
  <c r="C116" i="14" s="1"/>
  <c r="C106" i="14"/>
  <c r="C101" i="14"/>
  <c r="C96" i="14"/>
  <c r="C94" i="14" s="1"/>
  <c r="C87" i="14"/>
  <c r="C83" i="14"/>
  <c r="C79" i="14"/>
  <c r="C77" i="14" s="1"/>
  <c r="C69" i="14"/>
  <c r="C63" i="14"/>
  <c r="C47" i="14"/>
  <c r="C45" i="14" s="1"/>
  <c r="C42" i="14"/>
  <c r="C28" i="14"/>
  <c r="C24" i="14"/>
  <c r="C18" i="14"/>
  <c r="C16" i="14" s="1"/>
  <c r="C10" i="14"/>
  <c r="C8" i="14" s="1"/>
  <c r="E282" i="13"/>
  <c r="E274" i="13"/>
  <c r="E266" i="13"/>
  <c r="E253" i="13"/>
  <c r="E243" i="13"/>
  <c r="E236" i="13"/>
  <c r="E227" i="13"/>
  <c r="E219" i="13"/>
  <c r="E213" i="13"/>
  <c r="E204" i="13"/>
  <c r="E198" i="13"/>
  <c r="E189" i="13"/>
  <c r="E183" i="13"/>
  <c r="E175" i="13"/>
  <c r="E169" i="13"/>
  <c r="E161" i="13"/>
  <c r="E153" i="13"/>
  <c r="E142" i="13"/>
  <c r="E132" i="13"/>
  <c r="E124" i="13"/>
  <c r="E115" i="13"/>
  <c r="E106" i="13"/>
  <c r="E99" i="13"/>
  <c r="E89" i="13"/>
  <c r="E83" i="13"/>
  <c r="E78" i="13"/>
  <c r="E70" i="13"/>
  <c r="E64" i="13"/>
  <c r="E55" i="13"/>
  <c r="E48" i="13"/>
  <c r="E42" i="13"/>
  <c r="E36" i="13"/>
  <c r="E20" i="13"/>
  <c r="E13" i="13"/>
  <c r="C174" i="14" l="1"/>
  <c r="C231" i="14"/>
  <c r="C23" i="14"/>
  <c r="C59" i="14"/>
  <c r="C93" i="14"/>
  <c r="C199" i="14"/>
  <c r="C114" i="14" s="1"/>
  <c r="C257" i="14"/>
  <c r="C40" i="14"/>
  <c r="C73" i="14" s="1"/>
  <c r="E285" i="13"/>
  <c r="C290" i="14" l="1"/>
  <c r="C292" i="14" s="1"/>
</calcChain>
</file>

<file path=xl/sharedStrings.xml><?xml version="1.0" encoding="utf-8"?>
<sst xmlns="http://schemas.openxmlformats.org/spreadsheetml/2006/main" count="809" uniqueCount="589">
  <si>
    <t>Estrategias y Tareas</t>
  </si>
  <si>
    <t>Indicadores</t>
  </si>
  <si>
    <t>Medios de Verificación</t>
  </si>
  <si>
    <t>Responsable</t>
  </si>
  <si>
    <t>Fecha de Inicio</t>
  </si>
  <si>
    <t>Fecha de Finalización</t>
  </si>
  <si>
    <t>Incrementar la rentabilidad del Banco</t>
  </si>
  <si>
    <t>-Incremento de la Cartera</t>
  </si>
  <si>
    <t xml:space="preserve">-Cantidad de Préstamos </t>
  </si>
  <si>
    <t xml:space="preserve">-Crecimiento de los cobros de préstamos </t>
  </si>
  <si>
    <t>Estados Financieros</t>
  </si>
  <si>
    <t>-Dirección General de Negocios</t>
  </si>
  <si>
    <t>- Dirección de Crédito</t>
  </si>
  <si>
    <t>-Dirección de Cobros</t>
  </si>
  <si>
    <t>- Sucursales</t>
  </si>
  <si>
    <t>Mantener bajos niveles de morosidad</t>
  </si>
  <si>
    <t>Informe Actividad Crediticia</t>
  </si>
  <si>
    <t>- Dirección de Cobros</t>
  </si>
  <si>
    <t>Contar con un fondeo de bajo costo y diversificado</t>
  </si>
  <si>
    <t>-Crecimiento de las Captaciones de Ahorros y Valores</t>
  </si>
  <si>
    <t>-Crecimiento de las Captaciones de Alquileres y Garantías Económicas</t>
  </si>
  <si>
    <t>Informe de Ejecución Programa de Ahorros y Valores del Público</t>
  </si>
  <si>
    <t>Dirección General de Negocios</t>
  </si>
  <si>
    <t>-Dirección de Riesgos</t>
  </si>
  <si>
    <t xml:space="preserve">-Dirección de Auditoria </t>
  </si>
  <si>
    <t>Utilizar eficientemente los recursos</t>
  </si>
  <si>
    <t>-Fortalecimiento del Sistema de Control Interno</t>
  </si>
  <si>
    <t>-Seguimiento a resultados de auditorías internas y externas</t>
  </si>
  <si>
    <t>Auditorías Realizadas</t>
  </si>
  <si>
    <t>-Gerencia de Tesorería</t>
  </si>
  <si>
    <t>Gestionar nuevas fuentes de fondeo</t>
  </si>
  <si>
    <t>Identificación de fondos para nuevos renglones de financiamiento</t>
  </si>
  <si>
    <t>Reuniones a realizar con Organismos Financiadores</t>
  </si>
  <si>
    <t>-Dirección de Créditos</t>
  </si>
  <si>
    <t>-Dirección de Planeación Estratégica</t>
  </si>
  <si>
    <t>Gestionar asignaciones de recursos del Gobierno Central para la ejecución de Proyectos Especiales</t>
  </si>
  <si>
    <t>Elaboración de Proyectos de factibilidad sobre nuevos productos</t>
  </si>
  <si>
    <t>Proyectos elaborados</t>
  </si>
  <si>
    <t>Promover el incremento de la Captación de Ahorros y Valores del Público</t>
  </si>
  <si>
    <t>-Realización de actividades de promoción del Ahorro</t>
  </si>
  <si>
    <t>-Programa de propaganda y publicidad en medios de comunicación</t>
  </si>
  <si>
    <t>-Actividades Realizadas</t>
  </si>
  <si>
    <t>-Propagandas y publicidad colocadas</t>
  </si>
  <si>
    <t>-Dirección de Relaciones Publicas y Mercadeo</t>
  </si>
  <si>
    <t>-Sucursales</t>
  </si>
  <si>
    <t>- Oficinas de Negocios</t>
  </si>
  <si>
    <t>-Direcciones Regionales</t>
  </si>
  <si>
    <t>Objetivo Estratégico II:</t>
  </si>
  <si>
    <t>Contribuir a Elevar el Nivel de Competitividad del Sector Agropecuario Nacional</t>
  </si>
  <si>
    <t>Objetivo Estratégico I:</t>
  </si>
  <si>
    <t>Consolidar la Sostenibilidad Económica de la Institución</t>
  </si>
  <si>
    <t xml:space="preserve">-Sucursales </t>
  </si>
  <si>
    <t>Implementar productos y servicios acordes con las necesidades de los clientes y los cambios que demanda el desarrollo del medio rural</t>
  </si>
  <si>
    <t>Ampliación de la oferta de productos y servicios</t>
  </si>
  <si>
    <t>Listados de nuevos productos y servicios implementados</t>
  </si>
  <si>
    <t>Desarrollar el financiamiento a cadenas productivas para optimizar la rentabilidad  de las actividades desarrolladas en el sector agropecuario</t>
  </si>
  <si>
    <t>Diversificación de la cartera según necesidades del cliente</t>
  </si>
  <si>
    <t>Informes actividad crediticia</t>
  </si>
  <si>
    <t>-Dirección Planeación Estratégica</t>
  </si>
  <si>
    <t>Continuar canalizando financiamientos a la producción agrícola en ambiente  controlado</t>
  </si>
  <si>
    <t>-Cantidad de Préstamos</t>
  </si>
  <si>
    <t>-Monto de Préstamos</t>
  </si>
  <si>
    <t>-Número de Beneficiados</t>
  </si>
  <si>
    <t>-Oficinas de Negocios</t>
  </si>
  <si>
    <t>Objetivo Estratégico III:</t>
  </si>
  <si>
    <t>Ampliar la Cobertura de los Destinos y Servicios que Ofrece el Banco en el Ámbito Rural</t>
  </si>
  <si>
    <t>Incrementar el financiamiento al desarrollo de la micro, pequeña y mediana empresa rural y los préstamos factoring</t>
  </si>
  <si>
    <t>Captar mayor cantidad de clientes a través de servicios financieros especializados al sector agropecuario</t>
  </si>
  <si>
    <t>Realización estudio de mercado sobre detección necesidades de los clientes</t>
  </si>
  <si>
    <t>-Informe de impacto de estudio</t>
  </si>
  <si>
    <t>-Cantidad de clientes</t>
  </si>
  <si>
    <t>Ampliar la cobertura de los créditos orientados al consumo como mecanismo rápido de retorno</t>
  </si>
  <si>
    <t>Dedicar un segmento de la cartera para atender requerimientos de actividades diversas en  la zona rural</t>
  </si>
  <si>
    <t>Elaboración de Proyectos sobre desarrollo de nuevos patrones de producción y servicios</t>
  </si>
  <si>
    <t>Informe de Impacto de nuevos patrones de producción y servicios</t>
  </si>
  <si>
    <t>Objetivo Estratégico IV:</t>
  </si>
  <si>
    <t>Mantener y Fortalecer los Créditos al Sector Agropecuario</t>
  </si>
  <si>
    <t>Ampliar los renglones objeto de financiamientos</t>
  </si>
  <si>
    <t>Informes de nuevos renglones</t>
  </si>
  <si>
    <t>Fortalecer el financiamiento a los rubros agropecuarios mayormente demandados por el turismo</t>
  </si>
  <si>
    <t>Elaboración programas especiales de financiamiento</t>
  </si>
  <si>
    <t>Informe Impacto del programa</t>
  </si>
  <si>
    <t>Informe actividad crediticia</t>
  </si>
  <si>
    <t>Realizar los desembolsos en tiempo oportuno, de acuerdo a la estacionalidad de los cultivos</t>
  </si>
  <si>
    <t>Establecimiento programa de desembolsos para reducir tiempo</t>
  </si>
  <si>
    <t xml:space="preserve">Informe comparativo tiempo de desembolso </t>
  </si>
  <si>
    <t>Mantener el liderazgo en la microfinanza del sector agropecuario</t>
  </si>
  <si>
    <t>Participación en microfinanza rural</t>
  </si>
  <si>
    <t>Objetivo Estratégico V:</t>
  </si>
  <si>
    <t>Fortalecer la Estructura de Cobros de Préstamos</t>
  </si>
  <si>
    <t>Realizar recurrentemente un programa de vencimiento diario y mensual de los préstamos y dar seguimiento continuo de acuerdo a la programación</t>
  </si>
  <si>
    <t>Programa de cobros anuales</t>
  </si>
  <si>
    <t>-Reporte de cobros</t>
  </si>
  <si>
    <t>-Informe actividad crediticia</t>
  </si>
  <si>
    <t>Establecimiento de metas individuales para cobros en las sucursales</t>
  </si>
  <si>
    <t>Informe de resultados evaluación metas establecidas</t>
  </si>
  <si>
    <t>Evaluar periódicamente los resultados del programa de vencimiento de préstamos de acuerdo a los reportes y cuotas de préstamos a vencer</t>
  </si>
  <si>
    <t>Informes de resultados</t>
  </si>
  <si>
    <t>Establecer la política de segmentación de los clientes de acuerdo a los lineamientos de la normativa bancaria</t>
  </si>
  <si>
    <t>Diseño de políticas de segmentación</t>
  </si>
  <si>
    <t>Elaboración de listado de clientes</t>
  </si>
  <si>
    <t>Objetivo Estratégico VI:</t>
  </si>
  <si>
    <t>Rediseñar la Estructura de la Organización Enfocándola a los Clientes para la Gestión de Negocios con Procesos Simples, Eficaces, Estandarizados para Lograr Eficiencia</t>
  </si>
  <si>
    <t>Revisar, actualizar y elaborar  manuales y procedimientos organizacionales, acorde a los lineamientos de la administración monetaria y financiera</t>
  </si>
  <si>
    <t>Cantidad de manuales y  procedimientos rediseñados</t>
  </si>
  <si>
    <t>Manuales y procedimientos rediseñados</t>
  </si>
  <si>
    <t>Desarrollar procedimientos para la evaluación de la solvencia de los posibles prestatarios, y de sus sistemas productivos,  con vista a la prevención de las dificultades de recuperación de los créditos</t>
  </si>
  <si>
    <t>Cantidad de manuales y  procedimientos elaborados</t>
  </si>
  <si>
    <t>Manuales y procedimientos elaborados</t>
  </si>
  <si>
    <t>Adecuar la infraestructura física de las unidades operativas de la institución</t>
  </si>
  <si>
    <t>Cantidad de Sucursales y Oficinas de Negocios Remodeladas</t>
  </si>
  <si>
    <t>Sucursales y Oficinas de Negocios Remodeladas</t>
  </si>
  <si>
    <t>Dirección de Servicios Administrativos</t>
  </si>
  <si>
    <t>Dotar de mobiliarios modernos a las sucursales y las áreas de atención al cliente</t>
  </si>
  <si>
    <t>Cantidad de Sucursales y Oficinas de Negocios dotadas de mobiliarios</t>
  </si>
  <si>
    <t>Mobiliarios entregados</t>
  </si>
  <si>
    <t>Continuar preparando las condiciones para el cumplimiento de las normas bancarias</t>
  </si>
  <si>
    <t xml:space="preserve">Incorporación de nuevas herramientas tecnológicas </t>
  </si>
  <si>
    <t>Herramientas incorporadas</t>
  </si>
  <si>
    <t>-Dirección Tecnología de la Información</t>
  </si>
  <si>
    <t>-Dirección de Contraloría</t>
  </si>
  <si>
    <t>Objetivo Estratégico VII:</t>
  </si>
  <si>
    <t>Orientar la Gestión de los Recursos Humanos Hacia los Resultados Estratégicos  de la Institución</t>
  </si>
  <si>
    <t>Contar con personal de adecuada competencia técnica, profesional  y de gestión</t>
  </si>
  <si>
    <t>Cantidad de recursos humanos  capacitados, según perfil y en base a resultados de evaluación de desempeño</t>
  </si>
  <si>
    <t>-Actividades realizadas</t>
  </si>
  <si>
    <t>-Listados de participantes</t>
  </si>
  <si>
    <t>-Firmas de participantes</t>
  </si>
  <si>
    <t>-Material entregado</t>
  </si>
  <si>
    <t>-Fotos</t>
  </si>
  <si>
    <t>-Dirección de Recursos Humanos</t>
  </si>
  <si>
    <t>Desarrollar programas de capacitación conforme las características y necesidades de los cargos, para que técnicos y funcionarios logren responder a los cambios institucionales</t>
  </si>
  <si>
    <t>Cantidad de eventos de capacitación</t>
  </si>
  <si>
    <t>Realizar talleres sobre riesgo financiero dirigidos a productores agropecuarios clientes</t>
  </si>
  <si>
    <t>Cantidad de talleres</t>
  </si>
  <si>
    <t>-Talleres realizados</t>
  </si>
  <si>
    <t>- Dirección de Recursos Humanos</t>
  </si>
  <si>
    <t>Capacitar al personal del área de negocios y los analistas de la Dirección de Riesgos para identificar las exposiciones a riesgos en las operaciones financieras</t>
  </si>
  <si>
    <t>Firmas de participantes</t>
  </si>
  <si>
    <t>Promover el cumplimiento del Código de Ética de los empleados del Banco</t>
  </si>
  <si>
    <t xml:space="preserve">Cantidad de actividades realizadas para la promoción del Código de Ética </t>
  </si>
  <si>
    <t>Objetivo Estratégico VIII:</t>
  </si>
  <si>
    <t xml:space="preserve">Modernizar las Operaciones a través del Sistema Informático Involucrando todas las Actividades Financieras de la Institución </t>
  </si>
  <si>
    <t>Contar con un sistema integrado de información</t>
  </si>
  <si>
    <t>Instalación de sistema</t>
  </si>
  <si>
    <t>-Registro de informaciones</t>
  </si>
  <si>
    <t>-Nuevas herramientas tecnológicas instaladas</t>
  </si>
  <si>
    <t>-Capacitación del usuario</t>
  </si>
  <si>
    <t>Dirección de Tecnología de la Información</t>
  </si>
  <si>
    <t>Instalar un sistema informático que integre y complemente todas las actividades que realiza la entidad</t>
  </si>
  <si>
    <t>Adquisición de sistema</t>
  </si>
  <si>
    <t>-Mejora en plataforma informática</t>
  </si>
  <si>
    <t>-Actualización tecnológica</t>
  </si>
  <si>
    <t>Establecer mecanismos eficaces en el análisis y crítica de la información disponible  del sistema informático</t>
  </si>
  <si>
    <t>Conocimiento de la utilidad de los diferentes reportes</t>
  </si>
  <si>
    <t>Resultados de análisis de las fortalezas y debilidades del sistema</t>
  </si>
  <si>
    <t>Readecuar el sistema de información del cliente</t>
  </si>
  <si>
    <t>Realización de estudios de actualización del sistema</t>
  </si>
  <si>
    <t>Actualización periódica información del cliente</t>
  </si>
  <si>
    <t>Mantener un buen equipo técnico para dar seguimiento al sistema informático</t>
  </si>
  <si>
    <t>Capacitación continua del equipo técnico</t>
  </si>
  <si>
    <t>-Dirección de Tecnología de la Información</t>
  </si>
  <si>
    <t xml:space="preserve">-Dirección de Auditoría </t>
  </si>
  <si>
    <t>Ejecutar las auditorias de sistemas</t>
  </si>
  <si>
    <t>Fortalecimiento del sistema</t>
  </si>
  <si>
    <t xml:space="preserve">Informe de resultados de auditoria </t>
  </si>
  <si>
    <t>Producto</t>
  </si>
  <si>
    <t xml:space="preserve">           Unidad</t>
  </si>
  <si>
    <t xml:space="preserve">           de medida</t>
  </si>
  <si>
    <t>Millones (RD$)</t>
  </si>
  <si>
    <t>Tareas</t>
  </si>
  <si>
    <t>Alquileres Captados</t>
  </si>
  <si>
    <t>Ahorros Captados</t>
  </si>
  <si>
    <t>Garantías Económicas Captadas</t>
  </si>
  <si>
    <t>Millones (RD)</t>
  </si>
  <si>
    <t xml:space="preserve"> Cobros de Préstamos</t>
  </si>
  <si>
    <t xml:space="preserve">Resultados  </t>
  </si>
  <si>
    <t xml:space="preserve">Indicadores </t>
  </si>
  <si>
    <t>Unidad</t>
  </si>
  <si>
    <t>Fomento de Áreas para la producción de Cereales</t>
  </si>
  <si>
    <t xml:space="preserve">Porcentaje  de la superficie al Fomento de la producción de  Cereales </t>
  </si>
  <si>
    <t>Fomento de Áreas para la producción de Frutos Menores</t>
  </si>
  <si>
    <t>Porcentaje de la superficie al fomento de la producción Frutos Menores (plátano, guineo, yuca, yautía, ñame)</t>
  </si>
  <si>
    <t>Fomento de Áreas para la producción de Frutales</t>
  </si>
  <si>
    <t>Porcentaje de la superficie al Fomento de la producción de Frutales</t>
  </si>
  <si>
    <t>Fomento de Áreas para la producción de Hortalizas</t>
  </si>
  <si>
    <t>Porcentaje del área al Fomento de la producción de diferentes tipos de Hortalizas</t>
  </si>
  <si>
    <t>Fomento de Áreas para la producción de Leguminosas</t>
  </si>
  <si>
    <t xml:space="preserve">Porcentaje del área al Fomento de la producción de Leguminosas </t>
  </si>
  <si>
    <t>Fomento de Áreas para la producción de Oleaginosas</t>
  </si>
  <si>
    <t>Porcentaje de la superficie al Fomento de otros rubros a la producción de Oleaginosas</t>
  </si>
  <si>
    <t>Fomento de Áreas para la producción de Productos Tradicionales de Exportación</t>
  </si>
  <si>
    <t>Porcentaje de área al Fomento de Productos con fines de exportación</t>
  </si>
  <si>
    <t>Apoyo a la Producción Pecuaria</t>
  </si>
  <si>
    <t>Porcentaje de apoyo a la Producción Pecuaria</t>
  </si>
  <si>
    <t>Fortalecimiento y Desarrollo de Microempresas Rurales</t>
  </si>
  <si>
    <t>Porcentaje de Microempresas Rurales Desarrolladas</t>
  </si>
  <si>
    <t>Otorgamiento Préstamos de Consumo</t>
  </si>
  <si>
    <t>Porcentaje de Préstamos Otorgados</t>
  </si>
  <si>
    <t>Índice de Morosidad, menor al 8%</t>
  </si>
  <si>
    <t>Montos                       Prestados</t>
  </si>
  <si>
    <t>Resultados Esperados para el Producto Crédito 2018</t>
  </si>
  <si>
    <t>RESULTADOS ESPERADOS</t>
  </si>
  <si>
    <t>Resultados Esperados por Productos 2018</t>
  </si>
  <si>
    <t>OBJETIVOS ESTRATÉGICOS</t>
  </si>
  <si>
    <t xml:space="preserve"> Financiamiento a la actividad Agropecuaria para el Fortalecimiento del Sector </t>
  </si>
  <si>
    <t xml:space="preserve">Ampliar la cobertura de los destinos y servicios que ofrece el Banco en el ámbito rural.  </t>
  </si>
  <si>
    <t>Cumplir con la normativa institucional que responda a los requerimientos del Sistema Financiero Dominicano.</t>
  </si>
  <si>
    <t>Eficientizar los recursos humanos y materiales disponibles, en consonancia a los requerimientos del financiamiento.</t>
  </si>
  <si>
    <t>Implementar productos y servicios acordes con las necesidades de los clientes y los cambios que demanda el desarrollo del medio rural.</t>
  </si>
  <si>
    <t>Definir medidas y políticas que conlleven a realizar relaciones con entidades financieras nacionales e internacionales.</t>
  </si>
  <si>
    <t>Fortalecer la plataforma informática para brindar un servicio moderno acorde a las exigencias que demandan los tiempos.</t>
  </si>
  <si>
    <t>Readecuar y actualizar la estructura administrativa, de acuerdo a los requerimientos de la ampliación en productos y servicios.</t>
  </si>
  <si>
    <t>Garantizar la continuidad de las remodelaciones de la infraestructura física y dotar de mobiliarios modernos a las sucursales y las áreas de atención al cliente.</t>
  </si>
  <si>
    <t>Renglones</t>
  </si>
  <si>
    <t xml:space="preserve">           %</t>
  </si>
  <si>
    <t xml:space="preserve">  </t>
  </si>
  <si>
    <t>Superficie a Financiar</t>
  </si>
  <si>
    <t>Programa por Actividad</t>
  </si>
  <si>
    <t>Sub-Sector Agrícola</t>
  </si>
  <si>
    <t>Sub-Sector Pecuario</t>
  </si>
  <si>
    <t>Micro, Peq. y Med. Empresas.</t>
  </si>
  <si>
    <t xml:space="preserve">        12 .2</t>
  </si>
  <si>
    <t>Préstamos de Consumo</t>
  </si>
  <si>
    <t xml:space="preserve">Total    </t>
  </si>
  <si>
    <t>236, 415,905</t>
  </si>
  <si>
    <t xml:space="preserve"> Millones en RD$</t>
  </si>
  <si>
    <t>1,498,392 Tareas</t>
  </si>
  <si>
    <t>Distribuciòn Programa de Prèstamos 2018</t>
  </si>
  <si>
    <t xml:space="preserve">GASTOS DE CAPITAL EN INFRAESTRUCTURAS, MOBILIARIOS </t>
  </si>
  <si>
    <t>Y EQUIPOS DE OFICINAS PARA EL AÑO  2018</t>
  </si>
  <si>
    <t>(Valores En RD$)</t>
  </si>
  <si>
    <t>Oficina Princial</t>
  </si>
  <si>
    <t>Remodelación de la Sede Principal</t>
  </si>
  <si>
    <t>Dirección Contraloría</t>
  </si>
  <si>
    <t>Consultoría Jurídica</t>
  </si>
  <si>
    <t xml:space="preserve">Dirección de Crédito </t>
  </si>
  <si>
    <t xml:space="preserve">Dirección de Cobros </t>
  </si>
  <si>
    <t>Secretaría</t>
  </si>
  <si>
    <t xml:space="preserve">Salón de Sesiones </t>
  </si>
  <si>
    <t>Sub-total</t>
  </si>
  <si>
    <t>Sistema Informático</t>
  </si>
  <si>
    <t>Equipos (Hardware)</t>
  </si>
  <si>
    <t xml:space="preserve">Redes y Telecomunicaciones </t>
  </si>
  <si>
    <t>Contingencia y Continuidad del Negocio</t>
  </si>
  <si>
    <t>Evaluación Técnologicas (Assessments)</t>
  </si>
  <si>
    <t>Remodelación y Adecuación Oficinas de Negocios</t>
  </si>
  <si>
    <t>Adecuación Oficina Hondo Valle</t>
  </si>
  <si>
    <t>Adecuación Oficina Tamayo</t>
  </si>
  <si>
    <t>Adecuación Oficina Duverge</t>
  </si>
  <si>
    <t>Adecuación Oficina La Descubierta</t>
  </si>
  <si>
    <t>Adecuación Oficina Jánico</t>
  </si>
  <si>
    <t>Adecuación Oficina Padre Las Casas</t>
  </si>
  <si>
    <t xml:space="preserve">Adecuación Oficina Isabela </t>
  </si>
  <si>
    <t>Adecuación Oficina Luperón</t>
  </si>
  <si>
    <t>Adecuación Oficina Altamira</t>
  </si>
  <si>
    <t>Adecuación Oficina Partido</t>
  </si>
  <si>
    <t>Adecuación Oficina Sánchez</t>
  </si>
  <si>
    <t>Adecuación Oficina Jarabacoa</t>
  </si>
  <si>
    <t>Adecuación  Oficina Sabana de la Mar</t>
  </si>
  <si>
    <t>Sub Total</t>
  </si>
  <si>
    <t>Santo Domingo</t>
  </si>
  <si>
    <t>Cambio de Fortines de la Oficina</t>
  </si>
  <si>
    <t>Embellecimiento de la Oficina</t>
  </si>
  <si>
    <t>Higuey</t>
  </si>
  <si>
    <t>Remodelación del Parqueo</t>
  </si>
  <si>
    <t>Colocación de Shuster en la Puertas y Ventanas Delantera</t>
  </si>
  <si>
    <t>San Cristóbal</t>
  </si>
  <si>
    <t>Archivos</t>
  </si>
  <si>
    <t>Sillon Ejecutivo</t>
  </si>
  <si>
    <t>Taburete (Silla Para Cajero)</t>
  </si>
  <si>
    <t>Barahona</t>
  </si>
  <si>
    <t xml:space="preserve">Máquina de Escribir Eléctronica </t>
  </si>
  <si>
    <t>Estufas de Mesa</t>
  </si>
  <si>
    <t>Nevera</t>
  </si>
  <si>
    <t>Reparación del área de caja de la Sucursal</t>
  </si>
  <si>
    <t>Aires Tipo Split</t>
  </si>
  <si>
    <t>San Juan de la Maguana</t>
  </si>
  <si>
    <t>Sillones Ejecutivos</t>
  </si>
  <si>
    <t>Máquina Sumadora Sharp</t>
  </si>
  <si>
    <t>San Francisco de Macoris</t>
  </si>
  <si>
    <t>Reparación Baños Clientes</t>
  </si>
  <si>
    <t>Reparación de los Baños Internos</t>
  </si>
  <si>
    <t>Sillas, Archivos y Calculadora</t>
  </si>
  <si>
    <t>Aire 5 Toneladas</t>
  </si>
  <si>
    <t>Cotui</t>
  </si>
  <si>
    <t xml:space="preserve">Mobiliarios </t>
  </si>
  <si>
    <t>La Vega</t>
  </si>
  <si>
    <t>Televisor para la Oficina de Servicios de Jarabacoa</t>
  </si>
  <si>
    <t>Mobiliarios para Oficina de Servicios de Jarabacoa</t>
  </si>
  <si>
    <t>Santiago Rodriguez</t>
  </si>
  <si>
    <t xml:space="preserve"> Archivos</t>
  </si>
  <si>
    <t xml:space="preserve"> Bebedero </t>
  </si>
  <si>
    <t xml:space="preserve"> Nevera</t>
  </si>
  <si>
    <t xml:space="preserve"> Máquina Cálculadora</t>
  </si>
  <si>
    <t>Estufas de Mesa ( sucursal y oficina de negocio)</t>
  </si>
  <si>
    <t xml:space="preserve">Abanicos Pedestal </t>
  </si>
  <si>
    <t>Montecristi</t>
  </si>
  <si>
    <t>Adaptación Sistema Eléctrico Respecto a la Planta de Emergencias</t>
  </si>
  <si>
    <t>Mejora del Sistema Informático de la Sucursal</t>
  </si>
  <si>
    <t>Puerto Plata</t>
  </si>
  <si>
    <t>Abanicos</t>
  </si>
  <si>
    <t>Sillas Secretariales</t>
  </si>
  <si>
    <t>Sillas para Visitas</t>
  </si>
  <si>
    <t>Escritorios</t>
  </si>
  <si>
    <t>Nagua</t>
  </si>
  <si>
    <t>Juegos de Sillas para Servicio al Cliente</t>
  </si>
  <si>
    <t>Aires Acondicionados</t>
  </si>
  <si>
    <t>El Seibo</t>
  </si>
  <si>
    <t>Máquina para Contar Dinero</t>
  </si>
  <si>
    <t>Reparación de Plafones de la Sucursal</t>
  </si>
  <si>
    <t>Archivos de 4 Gavetas</t>
  </si>
  <si>
    <t>Imprevistos</t>
  </si>
  <si>
    <t>San José de Ocoa</t>
  </si>
  <si>
    <t>Televisor</t>
  </si>
  <si>
    <t>Sillones para la Sucursal</t>
  </si>
  <si>
    <t>Máquina Contadora de Dinero</t>
  </si>
  <si>
    <t>Sillones Sofa para los Clientes de la Oficina de Rancho Arriba</t>
  </si>
  <si>
    <t>Escritorio</t>
  </si>
  <si>
    <t>Azua</t>
  </si>
  <si>
    <t>Remodelación de la  Cocina, Patio y Parqueo</t>
  </si>
  <si>
    <t>Juegos de Bancadas para Clientes</t>
  </si>
  <si>
    <t>Máquina Contadora de Dinero Oficina de Negocio Padre las casas</t>
  </si>
  <si>
    <t>Planta Eléctrica oficina Negocios Padre las casas</t>
  </si>
  <si>
    <t>Impresora de Cheques</t>
  </si>
  <si>
    <t>Baterias</t>
  </si>
  <si>
    <t>Bani</t>
  </si>
  <si>
    <t>Mobiliarios</t>
  </si>
  <si>
    <t>Valverde Mao</t>
  </si>
  <si>
    <t>Sillas para Escritorios</t>
  </si>
  <si>
    <t>Remodelación de la Sucursal</t>
  </si>
  <si>
    <t>Puerta Enrollable</t>
  </si>
  <si>
    <t>Arenoso</t>
  </si>
  <si>
    <t>Mobiliarios de Oficina</t>
  </si>
  <si>
    <t>Aires</t>
  </si>
  <si>
    <t>Hato Mayor</t>
  </si>
  <si>
    <t>Máquina Sumadora Sarp</t>
  </si>
  <si>
    <t>Impresora Epson</t>
  </si>
  <si>
    <t>Archivos de 3 Gavetas</t>
  </si>
  <si>
    <t>Moca</t>
  </si>
  <si>
    <t>Equipamiento de la Casa de los Empleados</t>
  </si>
  <si>
    <t>Construccion de Verjas de la Parte Frontal de la Sucursal</t>
  </si>
  <si>
    <t>Samaná</t>
  </si>
  <si>
    <t>Calculadoras</t>
  </si>
  <si>
    <t>Archivos de Metal</t>
  </si>
  <si>
    <t>Mesa para uso  de los Técnicos</t>
  </si>
  <si>
    <t>Escritorios con su Credenza</t>
  </si>
  <si>
    <t>Bonao</t>
  </si>
  <si>
    <t xml:space="preserve">Inversor4 Kilos </t>
  </si>
  <si>
    <t xml:space="preserve">Una Nevera </t>
  </si>
  <si>
    <t xml:space="preserve"> Neyba</t>
  </si>
  <si>
    <t>Estufa</t>
  </si>
  <si>
    <t>Contadoras de Billetes</t>
  </si>
  <si>
    <t>Archivos de Metal de 6 Gabetas</t>
  </si>
  <si>
    <t>Bebedero</t>
  </si>
  <si>
    <t>Dajabón</t>
  </si>
  <si>
    <t>Abanico</t>
  </si>
  <si>
    <t>San José de las Matas</t>
  </si>
  <si>
    <t>Remodelación de la Caja</t>
  </si>
  <si>
    <t>Rio San Juan</t>
  </si>
  <si>
    <t>Abanicos de Pared, para las Oficinas de Negocios</t>
  </si>
  <si>
    <t>Construcción de Hoyo Tubular</t>
  </si>
  <si>
    <t>Villa Riva</t>
  </si>
  <si>
    <t>Calculadoras SHARP</t>
  </si>
  <si>
    <t>Sillones Ejecutivo</t>
  </si>
  <si>
    <t>Sillas para Visitas de 3 Asientos</t>
  </si>
  <si>
    <t>Salcedo</t>
  </si>
  <si>
    <t>Máquina de Escribir Eléctrica</t>
  </si>
  <si>
    <t>Sillas para Escritorio</t>
  </si>
  <si>
    <t>Silla para Cajero</t>
  </si>
  <si>
    <t>Remodelación de Oficina</t>
  </si>
  <si>
    <t>Máquina Contadora</t>
  </si>
  <si>
    <t>Monte Plata</t>
  </si>
  <si>
    <t>Máquinas Calculadoras</t>
  </si>
  <si>
    <t xml:space="preserve"> Máquina Contadora de Dinero</t>
  </si>
  <si>
    <t>Aire Acondicionado Inverter</t>
  </si>
  <si>
    <t>Bancadas</t>
  </si>
  <si>
    <t>Sillas para Cajero</t>
  </si>
  <si>
    <t>Archivos de Metal Verticales</t>
  </si>
  <si>
    <t>Juego de Mecedoras</t>
  </si>
  <si>
    <t>Constanza</t>
  </si>
  <si>
    <t>Remodelación Oficina</t>
  </si>
  <si>
    <t>Arreglo Filtraciones Techo</t>
  </si>
  <si>
    <t>Arreglo de Verja  Perimetral Externa</t>
  </si>
  <si>
    <t>Cambio de Mobiliarios y Equipos</t>
  </si>
  <si>
    <t>Santiago</t>
  </si>
  <si>
    <t>Colocación de Puertas enrrollables, Oficina de Negocios</t>
  </si>
  <si>
    <t xml:space="preserve">Sillas para Visitas (Bancadas y Sillas Individuales) </t>
  </si>
  <si>
    <t xml:space="preserve">Total general </t>
  </si>
  <si>
    <t>RESUMEN PRESUPUESTO DE INGRESOS Y GASTOS CORRIENTES REFORMULADO</t>
  </si>
  <si>
    <t>(VALORES EN RD$)</t>
  </si>
  <si>
    <t>DETALLE</t>
  </si>
  <si>
    <t>PRESUPUESTO</t>
  </si>
  <si>
    <t>REFORMULADO</t>
  </si>
  <si>
    <t>INGRESOS FINANCIEROS</t>
  </si>
  <si>
    <t>INGRESOS FINANCIEROS POR CARTERA DE CREDITO</t>
  </si>
  <si>
    <t>Ingresos Financ. Por Créditos Vigentes</t>
  </si>
  <si>
    <t>Ingresos Financ. Por Créditos Vencidos de 31 a 90 días</t>
  </si>
  <si>
    <t>Ingresos Financ. Por Créditos Vencidos por más de 90 días</t>
  </si>
  <si>
    <t>Ingresos Financ. Por Créditos reestructurados</t>
  </si>
  <si>
    <t>INGRESOS FINANCIEROS POR INVERSIONES</t>
  </si>
  <si>
    <t>Rendimiento por Inversiones en el sector Financiero</t>
  </si>
  <si>
    <t>Rendimientos por Inversiones en el Sector Publico No Financiero</t>
  </si>
  <si>
    <t>Rendimientos por Inversiones en el Sector  Financiero</t>
  </si>
  <si>
    <t>Rendimientos por Inversiones en Valores Disponible para la Venta</t>
  </si>
  <si>
    <t xml:space="preserve">Rendimientos por Inversiones en Valores Mantenidos hasta su </t>
  </si>
  <si>
    <t>OTROS INGRESOS OPERACIONALES</t>
  </si>
  <si>
    <t>INGRESOS POR CUENTAS A RECIBIR</t>
  </si>
  <si>
    <t xml:space="preserve">Intereses Ganados sobre Documentos por Cobrar </t>
  </si>
  <si>
    <t xml:space="preserve">Intereses Ganados sobre Cuentas por Cobrar </t>
  </si>
  <si>
    <t>COMISIONES POR SERVICIOS</t>
  </si>
  <si>
    <t>Comisiones por  Cobranzas CODETEL</t>
  </si>
  <si>
    <t>Comisiones Ventas de MAQUINARIAS</t>
  </si>
  <si>
    <t>Comisiones Prestamos CONALECHE</t>
  </si>
  <si>
    <t>Comisiones Prestamos FEDA</t>
  </si>
  <si>
    <t>Comisiones Prestamos Convenio Bagricola - Fundación Reservas del País</t>
  </si>
  <si>
    <t>Comisiones por Facturación EDENORTE/EDESUR/EDESTE</t>
  </si>
  <si>
    <t>Comisión Legalizacion de Contratos</t>
  </si>
  <si>
    <t>Comisiones  AGRODOSA</t>
  </si>
  <si>
    <t>Comisiones por pago Suplidores de Feria Financiamiento</t>
  </si>
  <si>
    <t>Comisiones por servicios DATACREDITO</t>
  </si>
  <si>
    <t>Otros Ingresos Operacionales diversos</t>
  </si>
  <si>
    <t>INGRESOS NO OPERACIONALES</t>
  </si>
  <si>
    <t>RECUPERACION DE ACTIVOS CASTIGADOS</t>
  </si>
  <si>
    <t xml:space="preserve">Recuperación de Activos Castigado </t>
  </si>
  <si>
    <t>INGRESOS POR VENTA DE BIENES</t>
  </si>
  <si>
    <t>Ganancia p/v. de Bienes Rec. en Recuperación de Créditos</t>
  </si>
  <si>
    <t>Ganancia por Ventas de Activo Fijos</t>
  </si>
  <si>
    <t>Ganancia por Ventas de Bienes  Recibidos en Recuperación:</t>
  </si>
  <si>
    <t>Venta de Bienes Adjudicados</t>
  </si>
  <si>
    <t>Venta de Bienes Recibido en Dación de Pago</t>
  </si>
  <si>
    <t>OTROS INGRESOS NO OPERACIONALES</t>
  </si>
  <si>
    <t>Alquileres de muebles e inmuebles de la Institución</t>
  </si>
  <si>
    <t>Ingresos por Recuperación de Gastos</t>
  </si>
  <si>
    <t xml:space="preserve">Recuperación de Gastos </t>
  </si>
  <si>
    <t>Seguridad Social (Licencia Medica T. S. S.)</t>
  </si>
  <si>
    <t>Recuperación por Gastos Legales</t>
  </si>
  <si>
    <t>Otros gastos por recuperar</t>
  </si>
  <si>
    <t>Ingresos no Operacionales  Varios</t>
  </si>
  <si>
    <t>Ingresos Intereses de Préstamos Castigados</t>
  </si>
  <si>
    <t>Ingresos Intereses exonerados en Cancelación de Préstamos</t>
  </si>
  <si>
    <t>TOTAL DE INGRESOS</t>
  </si>
  <si>
    <t>GASTOS</t>
  </si>
  <si>
    <t>GASTOS FINANCIEROS</t>
  </si>
  <si>
    <t>CARGOS POR DEPOSITOS DEL PUBLICO</t>
  </si>
  <si>
    <t>Cargos por Depósitos de Ahorros</t>
  </si>
  <si>
    <t>CARGOS POR DEPOSITOS A PLAZOS</t>
  </si>
  <si>
    <t>Indefinido</t>
  </si>
  <si>
    <t>Fijo</t>
  </si>
  <si>
    <t>GASTOS FINANC. POR VALORES EN PODER DEL PUBLICO</t>
  </si>
  <si>
    <t>Cargos por Certificados Financieros</t>
  </si>
  <si>
    <t>Cargos por Financiamientos del B.C.R.D.</t>
  </si>
  <si>
    <t>Cargos por Instituciones Financieras hasta un año Banreservas</t>
  </si>
  <si>
    <t>Amortización de Prima por Inversiones  en valores hasta un año</t>
  </si>
  <si>
    <t>OTROS GASTOS OPERACIONALES</t>
  </si>
  <si>
    <t>CARGOS POR OBLIGACIONES FINANCIERAS</t>
  </si>
  <si>
    <t>Cargos Obligaciones Financieras a la Vista</t>
  </si>
  <si>
    <t>Cargos por Depósitos  de Alquileres</t>
  </si>
  <si>
    <t>Cargos por Depósitos  de Garantia Económica</t>
  </si>
  <si>
    <t>Comisiones por Otros Servicios</t>
  </si>
  <si>
    <t>Comisiones por Cobros de Cartera Vencida</t>
  </si>
  <si>
    <t>Datacrédito</t>
  </si>
  <si>
    <t>GASTOS OPERACIONALES DIVERSOS</t>
  </si>
  <si>
    <t>Otros Gastos Operacionales diversos</t>
  </si>
  <si>
    <t>GASTOS GENERALES Y ADMINISTRATIVOS</t>
  </si>
  <si>
    <t>GASTOS DE PERSONAL</t>
  </si>
  <si>
    <t>Sueldos y Bonificaciones Personal Permanente</t>
  </si>
  <si>
    <t>Personal Permanente</t>
  </si>
  <si>
    <t>Pensiones del Banco</t>
  </si>
  <si>
    <t>Personal contratado</t>
  </si>
  <si>
    <t>Personal temporero</t>
  </si>
  <si>
    <t>Viaticos Directorio Ejecutivo</t>
  </si>
  <si>
    <t>Viáticos</t>
  </si>
  <si>
    <t>Regalía Pascual</t>
  </si>
  <si>
    <t>Vacaciones</t>
  </si>
  <si>
    <t>Prestaciones Laborales</t>
  </si>
  <si>
    <t>Refrigerios</t>
  </si>
  <si>
    <t>Uniformes</t>
  </si>
  <si>
    <t>Capacitación</t>
  </si>
  <si>
    <t>Becas</t>
  </si>
  <si>
    <t>Cursos</t>
  </si>
  <si>
    <t>Conferencias</t>
  </si>
  <si>
    <t>Seguro para el Personal</t>
  </si>
  <si>
    <t>Médico</t>
  </si>
  <si>
    <t>Fidelidad</t>
  </si>
  <si>
    <t>Seguro Familiar de Salud</t>
  </si>
  <si>
    <t>Seguro de Riesgos Laborales</t>
  </si>
  <si>
    <t>Seguro de Aeroambulancia</t>
  </si>
  <si>
    <t xml:space="preserve">Compensación por uso de vehículos </t>
  </si>
  <si>
    <t>Rentas de Casas</t>
  </si>
  <si>
    <t>Otros Gastos del Personal</t>
  </si>
  <si>
    <t>Actividades Sociales</t>
  </si>
  <si>
    <t>Transporte Local del Personal</t>
  </si>
  <si>
    <t>Aportes Pensiones del Personal</t>
  </si>
  <si>
    <t>Gastos Diversos del Personal</t>
  </si>
  <si>
    <t>Servicios Funerarios</t>
  </si>
  <si>
    <t>GASTOS POR SERVICIOS EXTERNO</t>
  </si>
  <si>
    <t>Servicios de Computación</t>
  </si>
  <si>
    <t>Servicios de Seguridad</t>
  </si>
  <si>
    <t>Servicios de Información</t>
  </si>
  <si>
    <t>Servicios de Limpieza</t>
  </si>
  <si>
    <t>Auditoria Externa</t>
  </si>
  <si>
    <t>Otros Servicios Contratados</t>
  </si>
  <si>
    <t>GASTOS DE TRASLADO Y COMUNICACIÓN</t>
  </si>
  <si>
    <t>Pasajes y Fletes</t>
  </si>
  <si>
    <t>En el País</t>
  </si>
  <si>
    <t>En el Extranjero</t>
  </si>
  <si>
    <t>Fletes</t>
  </si>
  <si>
    <t>Impuesto y Seguro Equipo de Transporte</t>
  </si>
  <si>
    <t>Mantenimiento, Reparación Materiales p/equipos de Transporte</t>
  </si>
  <si>
    <t>Repuestos y Materiales de Vehículos</t>
  </si>
  <si>
    <t>Mano de obra de Vehículos</t>
  </si>
  <si>
    <t xml:space="preserve">Gomas y Tubos para Vehículos </t>
  </si>
  <si>
    <t>Otros Gastos de Vehículos</t>
  </si>
  <si>
    <t>Arrendamiento de Vehículos</t>
  </si>
  <si>
    <t>Depreciación Equipos de Transporte</t>
  </si>
  <si>
    <t>Teléfono Telex y fax</t>
  </si>
  <si>
    <t>Otros Gastos  de Traslado y Comunicaciones</t>
  </si>
  <si>
    <t>Combustibles y Lubricantes</t>
  </si>
  <si>
    <t>GASTOS DE INFRAESTRUCTURA</t>
  </si>
  <si>
    <t>Seguros S/Activos Fijos Excepto  Equipo de Transporte</t>
  </si>
  <si>
    <t>Seguro Edificios Muebles y Equipos de Oficina</t>
  </si>
  <si>
    <t xml:space="preserve">Mantenimiento y Reparación Activos Fijos </t>
  </si>
  <si>
    <t>Excepto Equipo de Transporte</t>
  </si>
  <si>
    <t>Mantenimiento y Reparación de Muebles y Equipos de Oficina</t>
  </si>
  <si>
    <t>Mantenimiento y  Reparación de Otros Equipos</t>
  </si>
  <si>
    <t>Mantenimiento y reparación de Inmuebles</t>
  </si>
  <si>
    <t>De la Institución</t>
  </si>
  <si>
    <t>Arrendados</t>
  </si>
  <si>
    <t>Servicio de Agua</t>
  </si>
  <si>
    <t>Servicio de Basura</t>
  </si>
  <si>
    <t>Energia Eléctrica</t>
  </si>
  <si>
    <t>Arrendamiento de Inmueble</t>
  </si>
  <si>
    <t>Destinado a Oficina</t>
  </si>
  <si>
    <t>Otros inmuebles</t>
  </si>
  <si>
    <t>Depreciación  Activo Fijo Excepto Equipo de Transporte</t>
  </si>
  <si>
    <t>Edificio</t>
  </si>
  <si>
    <t>Muebles y Equipos de Oficina</t>
  </si>
  <si>
    <t>Otros Equipos</t>
  </si>
  <si>
    <t>GASTOS DIVERSOS</t>
  </si>
  <si>
    <t>Otros impuestos y tasas</t>
  </si>
  <si>
    <t>Amortización de Otros Cargos Diferidos</t>
  </si>
  <si>
    <t>Papelería Utiles y Otros Materiales</t>
  </si>
  <si>
    <t>Papelería y Utiles de Oficina</t>
  </si>
  <si>
    <t>Materiales y Utiles de Aseo</t>
  </si>
  <si>
    <t>Papeleria de Cuentas Ordenes de Pago</t>
  </si>
  <si>
    <t>Gastos Legales</t>
  </si>
  <si>
    <t>Suscripciones y Afiliaciones</t>
  </si>
  <si>
    <t>Periódicos</t>
  </si>
  <si>
    <t>Otras Suscripciones</t>
  </si>
  <si>
    <t>Propaganda y Publicidad</t>
  </si>
  <si>
    <t>Publicidad Periodistica</t>
  </si>
  <si>
    <t>Medios Electricos Radio y Televisión</t>
  </si>
  <si>
    <t>Gastos Promoción Captación de Ahorros</t>
  </si>
  <si>
    <t>Relaciones Públicas</t>
  </si>
  <si>
    <t>Aportes a otras instituciones</t>
  </si>
  <si>
    <t>Gastos Generales Diversos</t>
  </si>
  <si>
    <t>GASTOS NO OPERACIONALES</t>
  </si>
  <si>
    <t>Gastos por Provisión por Activos Riesgosos</t>
  </si>
  <si>
    <t>Constitucion de Provisiones para Cartera de Crédito</t>
  </si>
  <si>
    <t>Const. De provisión Por Rendimiento por cobrar</t>
  </si>
  <si>
    <t>Const. Por bienes Recibidos en Recuperación de Crédito</t>
  </si>
  <si>
    <t>Gastos Por Bienes Recibidos en Recuperación de Créditos</t>
  </si>
  <si>
    <t>Gastos por Mantenim. y Custodias de Bienes adjudicados</t>
  </si>
  <si>
    <t>Gastos por Mantenim. y Custodias de Bienes Recibidos en Dacion de Pago</t>
  </si>
  <si>
    <t>Gastos por Ventas de Bienes</t>
  </si>
  <si>
    <t>Perdida por Deterioro por Bienes Recibido en Dación de Pago</t>
  </si>
  <si>
    <t>Perdida en Ventas de Bienes Adjudicados</t>
  </si>
  <si>
    <t>Pérdida en Ventas de Bienes Recibidos  Dación en Pago</t>
  </si>
  <si>
    <t>Otros gastos por Bienes Diversos</t>
  </si>
  <si>
    <t>OTROS GASTOS NO OPERACIONALES</t>
  </si>
  <si>
    <t>Gastos no operacionales Varios</t>
  </si>
  <si>
    <t>GASTOS EXTRAORDINARIOS</t>
  </si>
  <si>
    <t>Donaciones Efectuadas por la Institución</t>
  </si>
  <si>
    <t>Otros Gastos Extraordinarios</t>
  </si>
  <si>
    <t>TOTAL DE GASTOS</t>
  </si>
  <si>
    <t>RESULTADO FINAL</t>
  </si>
  <si>
    <t>AÑO 2018</t>
  </si>
  <si>
    <t xml:space="preserve">"AÑO DEL FOMENTO DE LAS EXPORTACIONES" </t>
  </si>
  <si>
    <t>BANCO AGRICOLA DE LA REPUBLICA DOMINICANA</t>
  </si>
  <si>
    <t xml:space="preserve">PLAN OPERATVO ANUAL 2018 </t>
  </si>
  <si>
    <t>DIRECCION  DE PLANEACION ESTRATEGICA</t>
  </si>
  <si>
    <t>T1</t>
  </si>
  <si>
    <t>T2</t>
  </si>
  <si>
    <t>T3</t>
  </si>
  <si>
    <t>T4</t>
  </si>
  <si>
    <t>Meta Programada</t>
  </si>
  <si>
    <t>Millones RD$</t>
  </si>
  <si>
    <t>Àrea Financiada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</si>
</sst>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45911"/>
      <name val="Calibri"/>
      <family val="2"/>
      <scheme val="minor"/>
    </font>
    <font>
      <b/>
      <sz val="14"/>
      <color rgb="FF53813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i/>
      <sz val="16"/>
      <color theme="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16"/>
      <color rgb="FF0000FF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sz val="16"/>
      <color rgb="FF0000FF"/>
      <name val="Calibri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35"/>
      <name val="Arial"/>
      <family val="2"/>
    </font>
    <font>
      <b/>
      <i/>
      <sz val="22"/>
      <color theme="4" tint="-0.249977111117893"/>
      <name val="Arial"/>
      <family val="2"/>
    </font>
    <font>
      <b/>
      <sz val="24"/>
      <name val="Arial"/>
      <family val="2"/>
    </font>
    <font>
      <i/>
      <sz val="16"/>
      <name val="Arial"/>
      <family val="2"/>
    </font>
    <font>
      <b/>
      <sz val="12"/>
      <color rgb="FF0033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/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rgb="FF006600"/>
      </left>
      <right/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 style="thick">
        <color rgb="FF006600"/>
      </left>
      <right style="medium">
        <color indexed="64"/>
      </right>
      <top style="thick">
        <color rgb="FF006600"/>
      </top>
      <bottom/>
      <diagonal/>
    </border>
    <border>
      <left style="thick">
        <color rgb="FF006600"/>
      </left>
      <right style="medium">
        <color indexed="64"/>
      </right>
      <top/>
      <bottom/>
      <diagonal/>
    </border>
    <border>
      <left style="thick">
        <color rgb="FF006600"/>
      </left>
      <right style="medium">
        <color indexed="64"/>
      </right>
      <top/>
      <bottom style="thick">
        <color rgb="FF0066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2" fillId="0" borderId="0"/>
  </cellStyleXfs>
  <cellXfs count="2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3" fillId="0" borderId="9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0" fontId="14" fillId="5" borderId="21" xfId="0" applyFont="1" applyFill="1" applyBorder="1"/>
    <xf numFmtId="0" fontId="14" fillId="5" borderId="15" xfId="0" applyFont="1" applyFill="1" applyBorder="1"/>
    <xf numFmtId="164" fontId="14" fillId="5" borderId="8" xfId="1" applyNumberFormat="1" applyFont="1" applyFill="1" applyBorder="1"/>
    <xf numFmtId="0" fontId="15" fillId="5" borderId="22" xfId="0" applyFont="1" applyFill="1" applyBorder="1"/>
    <xf numFmtId="0" fontId="15" fillId="5" borderId="0" xfId="0" applyFont="1" applyFill="1" applyBorder="1"/>
    <xf numFmtId="164" fontId="16" fillId="5" borderId="6" xfId="1" applyNumberFormat="1" applyFont="1" applyFill="1" applyBorder="1"/>
    <xf numFmtId="0" fontId="17" fillId="5" borderId="22" xfId="0" applyFont="1" applyFill="1" applyBorder="1"/>
    <xf numFmtId="0" fontId="17" fillId="5" borderId="0" xfId="0" applyFont="1" applyFill="1" applyBorder="1"/>
    <xf numFmtId="0" fontId="18" fillId="5" borderId="22" xfId="0" applyFont="1" applyFill="1" applyBorder="1"/>
    <xf numFmtId="0" fontId="18" fillId="5" borderId="0" xfId="0" applyFont="1" applyFill="1" applyBorder="1"/>
    <xf numFmtId="0" fontId="16" fillId="5" borderId="0" xfId="0" applyFont="1" applyFill="1" applyBorder="1"/>
    <xf numFmtId="164" fontId="18" fillId="5" borderId="6" xfId="1" applyNumberFormat="1" applyFont="1" applyFill="1" applyBorder="1"/>
    <xf numFmtId="164" fontId="16" fillId="5" borderId="6" xfId="1" applyNumberFormat="1" applyFont="1" applyFill="1" applyBorder="1" applyAlignment="1">
      <alignment horizontal="right"/>
    </xf>
    <xf numFmtId="164" fontId="18" fillId="5" borderId="6" xfId="1" applyNumberFormat="1" applyFont="1" applyFill="1" applyBorder="1" applyAlignment="1">
      <alignment horizontal="right"/>
    </xf>
    <xf numFmtId="0" fontId="16" fillId="5" borderId="23" xfId="0" applyFont="1" applyFill="1" applyBorder="1"/>
    <xf numFmtId="0" fontId="16" fillId="5" borderId="24" xfId="0" applyFont="1" applyFill="1" applyBorder="1"/>
    <xf numFmtId="0" fontId="18" fillId="5" borderId="24" xfId="0" applyFont="1" applyFill="1" applyBorder="1"/>
    <xf numFmtId="164" fontId="18" fillId="5" borderId="5" xfId="1" applyNumberFormat="1" applyFont="1" applyFill="1" applyBorder="1"/>
    <xf numFmtId="0" fontId="16" fillId="0" borderId="22" xfId="0" applyFont="1" applyBorder="1"/>
    <xf numFmtId="0" fontId="16" fillId="0" borderId="0" xfId="0" applyFont="1" applyBorder="1"/>
    <xf numFmtId="0" fontId="19" fillId="5" borderId="0" xfId="0" applyFont="1" applyFill="1" applyBorder="1"/>
    <xf numFmtId="0" fontId="16" fillId="0" borderId="23" xfId="0" applyFont="1" applyBorder="1"/>
    <xf numFmtId="0" fontId="16" fillId="0" borderId="24" xfId="0" applyFont="1" applyBorder="1"/>
    <xf numFmtId="164" fontId="16" fillId="0" borderId="5" xfId="1" applyNumberFormat="1" applyFont="1" applyBorder="1"/>
    <xf numFmtId="164" fontId="16" fillId="0" borderId="6" xfId="1" applyNumberFormat="1" applyFont="1" applyBorder="1"/>
    <xf numFmtId="0" fontId="19" fillId="0" borderId="0" xfId="0" applyFont="1" applyBorder="1"/>
    <xf numFmtId="164" fontId="18" fillId="0" borderId="6" xfId="1" applyNumberFormat="1" applyFont="1" applyBorder="1"/>
    <xf numFmtId="0" fontId="17" fillId="5" borderId="22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4" fontId="17" fillId="5" borderId="6" xfId="1" applyNumberFormat="1" applyFont="1" applyFill="1" applyBorder="1" applyAlignment="1">
      <alignment horizontal="center"/>
    </xf>
    <xf numFmtId="0" fontId="18" fillId="0" borderId="0" xfId="0" applyFont="1" applyBorder="1"/>
    <xf numFmtId="0" fontId="20" fillId="5" borderId="2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164" fontId="20" fillId="5" borderId="6" xfId="1" applyNumberFormat="1" applyFont="1" applyFill="1" applyBorder="1" applyAlignment="1">
      <alignment horizontal="center"/>
    </xf>
    <xf numFmtId="0" fontId="19" fillId="0" borderId="24" xfId="0" applyFont="1" applyBorder="1"/>
    <xf numFmtId="0" fontId="16" fillId="0" borderId="15" xfId="0" applyFont="1" applyBorder="1"/>
    <xf numFmtId="164" fontId="16" fillId="0" borderId="15" xfId="1" applyNumberFormat="1" applyFont="1" applyBorder="1"/>
    <xf numFmtId="164" fontId="16" fillId="0" borderId="0" xfId="1" applyNumberFormat="1" applyFont="1" applyBorder="1"/>
    <xf numFmtId="0" fontId="17" fillId="5" borderId="6" xfId="0" applyFont="1" applyFill="1" applyBorder="1" applyAlignment="1">
      <alignment horizontal="center"/>
    </xf>
    <xf numFmtId="0" fontId="16" fillId="0" borderId="0" xfId="0" applyFont="1"/>
    <xf numFmtId="164" fontId="16" fillId="0" borderId="0" xfId="1" applyNumberFormat="1" applyFont="1"/>
    <xf numFmtId="164" fontId="18" fillId="0" borderId="2" xfId="1" applyNumberFormat="1" applyFont="1" applyBorder="1"/>
    <xf numFmtId="0" fontId="22" fillId="0" borderId="0" xfId="0" applyFont="1" applyAlignment="1">
      <alignment horizontal="center"/>
    </xf>
    <xf numFmtId="0" fontId="13" fillId="0" borderId="0" xfId="0" applyFont="1"/>
    <xf numFmtId="0" fontId="23" fillId="0" borderId="0" xfId="0" applyFont="1" applyAlignment="1">
      <alignment horizontal="center"/>
    </xf>
    <xf numFmtId="0" fontId="21" fillId="6" borderId="25" xfId="0" applyFont="1" applyFill="1" applyBorder="1"/>
    <xf numFmtId="0" fontId="21" fillId="6" borderId="8" xfId="0" applyFont="1" applyFill="1" applyBorder="1" applyAlignment="1">
      <alignment horizontal="center"/>
    </xf>
    <xf numFmtId="0" fontId="21" fillId="6" borderId="26" xfId="0" applyFont="1" applyFill="1" applyBorder="1"/>
    <xf numFmtId="49" fontId="21" fillId="6" borderId="27" xfId="1" applyNumberFormat="1" applyFont="1" applyFill="1" applyBorder="1" applyAlignment="1">
      <alignment horizontal="center"/>
    </xf>
    <xf numFmtId="0" fontId="24" fillId="5" borderId="28" xfId="0" applyFont="1" applyFill="1" applyBorder="1"/>
    <xf numFmtId="164" fontId="24" fillId="5" borderId="29" xfId="1" applyNumberFormat="1" applyFont="1" applyFill="1" applyBorder="1"/>
    <xf numFmtId="0" fontId="25" fillId="0" borderId="30" xfId="0" applyFont="1" applyFill="1" applyBorder="1"/>
    <xf numFmtId="164" fontId="25" fillId="0" borderId="31" xfId="1" applyNumberFormat="1" applyFont="1" applyFill="1" applyBorder="1"/>
    <xf numFmtId="164" fontId="25" fillId="5" borderId="31" xfId="1" applyNumberFormat="1" applyFont="1" applyFill="1" applyBorder="1"/>
    <xf numFmtId="0" fontId="26" fillId="0" borderId="30" xfId="0" applyFont="1" applyFill="1" applyBorder="1"/>
    <xf numFmtId="164" fontId="25" fillId="0" borderId="6" xfId="1" applyNumberFormat="1" applyFont="1" applyFill="1" applyBorder="1"/>
    <xf numFmtId="0" fontId="25" fillId="5" borderId="30" xfId="0" applyFont="1" applyFill="1" applyBorder="1"/>
    <xf numFmtId="0" fontId="26" fillId="5" borderId="30" xfId="0" applyFont="1" applyFill="1" applyBorder="1"/>
    <xf numFmtId="0" fontId="27" fillId="5" borderId="30" xfId="0" applyFont="1" applyFill="1" applyBorder="1"/>
    <xf numFmtId="0" fontId="24" fillId="5" borderId="30" xfId="0" applyFont="1" applyFill="1" applyBorder="1"/>
    <xf numFmtId="164" fontId="24" fillId="5" borderId="31" xfId="1" applyNumberFormat="1" applyFont="1" applyFill="1" applyBorder="1"/>
    <xf numFmtId="0" fontId="25" fillId="5" borderId="26" xfId="0" applyFont="1" applyFill="1" applyBorder="1"/>
    <xf numFmtId="0" fontId="25" fillId="5" borderId="32" xfId="0" applyFont="1" applyFill="1" applyBorder="1"/>
    <xf numFmtId="164" fontId="25" fillId="5" borderId="32" xfId="1" applyNumberFormat="1" applyFont="1" applyFill="1" applyBorder="1"/>
    <xf numFmtId="0" fontId="25" fillId="5" borderId="0" xfId="0" applyFont="1" applyFill="1" applyBorder="1"/>
    <xf numFmtId="164" fontId="25" fillId="5" borderId="0" xfId="1" applyNumberFormat="1" applyFont="1" applyFill="1" applyBorder="1"/>
    <xf numFmtId="0" fontId="21" fillId="5" borderId="30" xfId="0" applyFont="1" applyFill="1" applyBorder="1"/>
    <xf numFmtId="0" fontId="21" fillId="5" borderId="6" xfId="0" applyFont="1" applyFill="1" applyBorder="1" applyAlignment="1">
      <alignment horizontal="right"/>
    </xf>
    <xf numFmtId="0" fontId="24" fillId="0" borderId="30" xfId="0" applyFont="1" applyFill="1" applyBorder="1"/>
    <xf numFmtId="164" fontId="24" fillId="0" borderId="31" xfId="1" applyNumberFormat="1" applyFont="1" applyFill="1" applyBorder="1"/>
    <xf numFmtId="0" fontId="28" fillId="0" borderId="30" xfId="0" applyFont="1" applyFill="1" applyBorder="1"/>
    <xf numFmtId="164" fontId="28" fillId="0" borderId="31" xfId="1" applyNumberFormat="1" applyFont="1" applyFill="1" applyBorder="1"/>
    <xf numFmtId="0" fontId="27" fillId="0" borderId="30" xfId="0" applyFont="1" applyFill="1" applyBorder="1"/>
    <xf numFmtId="0" fontId="25" fillId="5" borderId="33" xfId="0" applyFont="1" applyFill="1" applyBorder="1"/>
    <xf numFmtId="0" fontId="25" fillId="5" borderId="34" xfId="0" applyFont="1" applyFill="1" applyBorder="1"/>
    <xf numFmtId="164" fontId="25" fillId="5" borderId="35" xfId="1" applyNumberFormat="1" applyFont="1" applyFill="1" applyBorder="1"/>
    <xf numFmtId="164" fontId="29" fillId="0" borderId="31" xfId="1" applyNumberFormat="1" applyFont="1" applyFill="1" applyBorder="1"/>
    <xf numFmtId="164" fontId="30" fillId="0" borderId="31" xfId="1" applyNumberFormat="1" applyFont="1" applyFill="1" applyBorder="1"/>
    <xf numFmtId="0" fontId="25" fillId="0" borderId="26" xfId="0" applyFont="1" applyFill="1" applyBorder="1"/>
    <xf numFmtId="164" fontId="25" fillId="0" borderId="35" xfId="1" applyNumberFormat="1" applyFont="1" applyFill="1" applyBorder="1"/>
    <xf numFmtId="0" fontId="28" fillId="5" borderId="30" xfId="0" applyFont="1" applyFill="1" applyBorder="1"/>
    <xf numFmtId="0" fontId="28" fillId="5" borderId="31" xfId="0" applyFont="1" applyFill="1" applyBorder="1" applyAlignment="1">
      <alignment horizontal="center"/>
    </xf>
    <xf numFmtId="164" fontId="24" fillId="0" borderId="31" xfId="0" applyNumberFormat="1" applyFont="1" applyFill="1" applyBorder="1"/>
    <xf numFmtId="164" fontId="31" fillId="5" borderId="31" xfId="1" applyNumberFormat="1" applyFont="1" applyFill="1" applyBorder="1"/>
    <xf numFmtId="0" fontId="21" fillId="6" borderId="25" xfId="0" applyFont="1" applyFill="1" applyBorder="1" applyAlignment="1"/>
    <xf numFmtId="0" fontId="21" fillId="6" borderId="26" xfId="0" applyFont="1" applyFill="1" applyBorder="1" applyAlignment="1"/>
    <xf numFmtId="0" fontId="25" fillId="5" borderId="31" xfId="0" applyFont="1" applyFill="1" applyBorder="1"/>
    <xf numFmtId="0" fontId="24" fillId="5" borderId="36" xfId="0" applyFont="1" applyFill="1" applyBorder="1"/>
    <xf numFmtId="164" fontId="24" fillId="5" borderId="37" xfId="1" applyNumberFormat="1" applyFont="1" applyFill="1" applyBorder="1"/>
    <xf numFmtId="0" fontId="25" fillId="6" borderId="30" xfId="0" applyFont="1" applyFill="1" applyBorder="1"/>
    <xf numFmtId="164" fontId="25" fillId="6" borderId="31" xfId="1" applyNumberFormat="1" applyFont="1" applyFill="1" applyBorder="1"/>
    <xf numFmtId="0" fontId="28" fillId="6" borderId="26" xfId="0" applyFont="1" applyFill="1" applyBorder="1"/>
    <xf numFmtId="164" fontId="28" fillId="6" borderId="35" xfId="0" applyNumberFormat="1" applyFont="1" applyFill="1" applyBorder="1"/>
    <xf numFmtId="0" fontId="4" fillId="0" borderId="0" xfId="0" applyFont="1" applyAlignment="1">
      <alignment horizontal="center"/>
    </xf>
    <xf numFmtId="0" fontId="35" fillId="5" borderId="0" xfId="2" applyFont="1" applyFill="1" applyAlignment="1"/>
    <xf numFmtId="0" fontId="34" fillId="5" borderId="0" xfId="2" applyFont="1" applyFill="1" applyAlignment="1">
      <alignment vertical="top"/>
    </xf>
    <xf numFmtId="0" fontId="33" fillId="5" borderId="0" xfId="2" applyFont="1" applyFill="1" applyAlignment="1">
      <alignment vertical="top" wrapText="1"/>
    </xf>
    <xf numFmtId="0" fontId="34" fillId="5" borderId="0" xfId="2" applyFont="1" applyFill="1" applyAlignment="1">
      <alignment horizontal="center" vertical="top"/>
    </xf>
    <xf numFmtId="0" fontId="36" fillId="5" borderId="0" xfId="2" applyFont="1" applyFill="1" applyAlignment="1">
      <alignment horizontal="center" vertical="top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3" fillId="0" borderId="19" xfId="1" applyNumberFormat="1" applyFont="1" applyBorder="1"/>
    <xf numFmtId="164" fontId="3" fillId="0" borderId="1" xfId="1" applyNumberFormat="1" applyFont="1" applyBorder="1"/>
    <xf numFmtId="164" fontId="3" fillId="0" borderId="20" xfId="1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164" fontId="3" fillId="0" borderId="7" xfId="1" applyNumberFormat="1" applyFont="1" applyBorder="1" applyAlignment="1"/>
    <xf numFmtId="0" fontId="5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/>
    <xf numFmtId="3" fontId="5" fillId="0" borderId="7" xfId="0" applyNumberFormat="1" applyFont="1" applyBorder="1" applyAlignment="1"/>
    <xf numFmtId="164" fontId="0" fillId="0" borderId="0" xfId="0" applyNumberFormat="1"/>
    <xf numFmtId="164" fontId="3" fillId="0" borderId="19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" fontId="0" fillId="0" borderId="0" xfId="0" applyNumberFormat="1"/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7" fontId="3" fillId="0" borderId="5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3" fillId="0" borderId="7" xfId="0" applyNumberFormat="1" applyFont="1" applyBorder="1" applyAlignment="1">
      <alignment vertical="top" wrapText="1"/>
    </xf>
    <xf numFmtId="17" fontId="3" fillId="0" borderId="4" xfId="0" applyNumberFormat="1" applyFont="1" applyBorder="1" applyAlignment="1">
      <alignment vertical="top" wrapText="1"/>
    </xf>
    <xf numFmtId="17" fontId="3" fillId="0" borderId="3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17" fillId="5" borderId="22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728383</xdr:colOff>
      <xdr:row>0</xdr:row>
      <xdr:rowOff>44823</xdr:rowOff>
    </xdr:from>
    <xdr:to>
      <xdr:col>0</xdr:col>
      <xdr:colOff>3473784</xdr:colOff>
      <xdr:row>9</xdr:row>
      <xdr:rowOff>41766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383" y="44823"/>
          <a:ext cx="2745401" cy="24316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593725</xdr:colOff>
      <xdr:row>1</xdr:row>
      <xdr:rowOff>152399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536575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622300</xdr:colOff>
      <xdr:row>2</xdr:row>
      <xdr:rowOff>200024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47650"/>
          <a:ext cx="536575" cy="523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85726</xdr:rowOff>
    </xdr:from>
    <xdr:to>
      <xdr:col>0</xdr:col>
      <xdr:colOff>603250</xdr:colOff>
      <xdr:row>2</xdr:row>
      <xdr:rowOff>209550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536575" cy="5048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650875</xdr:colOff>
      <xdr:row>2</xdr:row>
      <xdr:rowOff>57149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8575"/>
          <a:ext cx="536575" cy="5048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0</xdr:col>
      <xdr:colOff>679450</xdr:colOff>
      <xdr:row>3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0025"/>
          <a:ext cx="536575" cy="504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100853</xdr:rowOff>
    </xdr:from>
    <xdr:to>
      <xdr:col>0</xdr:col>
      <xdr:colOff>592605</xdr:colOff>
      <xdr:row>2</xdr:row>
      <xdr:rowOff>221315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100853"/>
          <a:ext cx="536575" cy="52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584200</xdr:colOff>
      <xdr:row>2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"/>
          <a:ext cx="536575" cy="523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536575</xdr:colOff>
      <xdr:row>3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536575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75" cy="5238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tabSelected="1" zoomScale="55" zoomScaleNormal="55" workbookViewId="0">
      <selection activeCell="G14" sqref="G14"/>
    </sheetView>
  </sheetViews>
  <sheetFormatPr baseColWidth="10" defaultRowHeight="15" x14ac:dyDescent="0.25"/>
  <cols>
    <col min="1" max="1" width="105.28515625" customWidth="1"/>
    <col min="2" max="2" width="4" customWidth="1"/>
    <col min="3" max="3" width="108.140625" customWidth="1"/>
  </cols>
  <sheetData>
    <row r="1" spans="1:31" ht="30" x14ac:dyDescent="0.4">
      <c r="C1" s="134" t="s">
        <v>579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31" ht="27.75" x14ac:dyDescent="0.25">
      <c r="C2" s="137" t="s">
        <v>580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ht="27.75" x14ac:dyDescent="0.25">
      <c r="C3" s="137" t="s">
        <v>581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33" customHeight="1" x14ac:dyDescent="0.25">
      <c r="C4" s="138" t="s">
        <v>578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10" spans="1:31" ht="15.75" thickBot="1" x14ac:dyDescent="0.3"/>
    <row r="11" spans="1:31" ht="33" customHeight="1" thickBot="1" x14ac:dyDescent="0.3">
      <c r="A11" s="24"/>
      <c r="B11" s="24"/>
      <c r="C11" s="28" t="s">
        <v>206</v>
      </c>
      <c r="D11" s="23"/>
    </row>
    <row r="12" spans="1:31" ht="12" customHeight="1" thickBot="1" x14ac:dyDescent="0.3">
      <c r="A12" s="24"/>
      <c r="B12" s="24"/>
      <c r="C12" s="25"/>
      <c r="D12" s="23"/>
    </row>
    <row r="13" spans="1:31" ht="33.75" customHeight="1" thickBot="1" x14ac:dyDescent="0.3">
      <c r="A13" s="24"/>
      <c r="B13" s="24"/>
      <c r="C13" s="28" t="s">
        <v>207</v>
      </c>
      <c r="D13" s="23"/>
    </row>
    <row r="14" spans="1:31" ht="35.25" customHeight="1" thickBot="1" x14ac:dyDescent="0.3">
      <c r="A14" s="133" t="s">
        <v>204</v>
      </c>
      <c r="B14" s="26"/>
      <c r="C14" s="25"/>
      <c r="D14" s="23"/>
    </row>
    <row r="15" spans="1:31" ht="33" customHeight="1" thickBot="1" x14ac:dyDescent="0.3">
      <c r="A15" s="165" t="s">
        <v>205</v>
      </c>
      <c r="B15" s="27"/>
      <c r="C15" s="28" t="s">
        <v>208</v>
      </c>
      <c r="D15" s="23"/>
      <c r="H15" s="14"/>
    </row>
    <row r="16" spans="1:31" ht="12" customHeight="1" thickBot="1" x14ac:dyDescent="0.3">
      <c r="A16" s="166"/>
      <c r="B16" s="27"/>
      <c r="C16" s="25"/>
      <c r="D16" s="23"/>
    </row>
    <row r="17" spans="1:4" ht="33" customHeight="1" thickBot="1" x14ac:dyDescent="0.3">
      <c r="A17" s="166"/>
      <c r="B17" s="27"/>
      <c r="C17" s="28" t="s">
        <v>209</v>
      </c>
      <c r="D17" s="23"/>
    </row>
    <row r="18" spans="1:4" ht="12" customHeight="1" thickBot="1" x14ac:dyDescent="0.3">
      <c r="A18" s="166"/>
      <c r="B18" s="27"/>
      <c r="C18" s="25"/>
      <c r="D18" s="23"/>
    </row>
    <row r="19" spans="1:4" ht="33" customHeight="1" thickBot="1" x14ac:dyDescent="0.3">
      <c r="A19" s="166"/>
      <c r="B19" s="27"/>
      <c r="C19" s="28" t="s">
        <v>210</v>
      </c>
      <c r="D19" s="23"/>
    </row>
    <row r="20" spans="1:4" ht="12" customHeight="1" thickBot="1" x14ac:dyDescent="0.3">
      <c r="A20" s="166"/>
      <c r="B20" s="27"/>
      <c r="C20" s="25"/>
      <c r="D20" s="23"/>
    </row>
    <row r="21" spans="1:4" ht="33" customHeight="1" thickBot="1" x14ac:dyDescent="0.3">
      <c r="A21" s="167"/>
      <c r="B21" s="27"/>
      <c r="C21" s="28" t="s">
        <v>211</v>
      </c>
      <c r="D21" s="23"/>
    </row>
    <row r="22" spans="1:4" ht="12" customHeight="1" thickBot="1" x14ac:dyDescent="0.3">
      <c r="A22" s="24"/>
      <c r="B22" s="24"/>
      <c r="C22" s="25"/>
      <c r="D22" s="23"/>
    </row>
    <row r="23" spans="1:4" ht="33" customHeight="1" thickBot="1" x14ac:dyDescent="0.3">
      <c r="A23" s="24"/>
      <c r="B23" s="24"/>
      <c r="C23" s="28" t="s">
        <v>212</v>
      </c>
      <c r="D23" s="23"/>
    </row>
    <row r="24" spans="1:4" ht="12" customHeight="1" thickBot="1" x14ac:dyDescent="0.3">
      <c r="A24" s="24"/>
      <c r="B24" s="24"/>
      <c r="C24" s="25"/>
      <c r="D24" s="23"/>
    </row>
    <row r="25" spans="1:4" ht="33" customHeight="1" thickBot="1" x14ac:dyDescent="0.3">
      <c r="A25" s="24"/>
      <c r="B25" s="24"/>
      <c r="C25" s="28" t="s">
        <v>213</v>
      </c>
      <c r="D25" s="23"/>
    </row>
    <row r="26" spans="1:4" x14ac:dyDescent="0.25">
      <c r="C26" s="23"/>
      <c r="D26" s="23"/>
    </row>
    <row r="27" spans="1:4" x14ac:dyDescent="0.25">
      <c r="C27" s="23"/>
      <c r="D27" s="23"/>
    </row>
    <row r="28" spans="1:4" x14ac:dyDescent="0.25">
      <c r="C28" s="23"/>
      <c r="D28" s="23"/>
    </row>
    <row r="29" spans="1:4" x14ac:dyDescent="0.25">
      <c r="C29" s="23"/>
      <c r="D29" s="23"/>
    </row>
    <row r="30" spans="1:4" x14ac:dyDescent="0.25">
      <c r="C30" s="23"/>
      <c r="D30" s="23"/>
    </row>
    <row r="31" spans="1:4" x14ac:dyDescent="0.25">
      <c r="C31" s="23"/>
      <c r="D31" s="23"/>
    </row>
    <row r="32" spans="1:4" x14ac:dyDescent="0.25">
      <c r="C32" s="23"/>
      <c r="D32" s="23"/>
    </row>
    <row r="33" spans="3:4" x14ac:dyDescent="0.25">
      <c r="C33" s="23"/>
      <c r="D33" s="23"/>
    </row>
    <row r="34" spans="3:4" x14ac:dyDescent="0.25">
      <c r="C34" s="23"/>
      <c r="D34" s="23"/>
    </row>
    <row r="35" spans="3:4" x14ac:dyDescent="0.25">
      <c r="C35" s="23"/>
      <c r="D35" s="23"/>
    </row>
    <row r="36" spans="3:4" x14ac:dyDescent="0.25">
      <c r="C36" s="23"/>
      <c r="D36" s="23"/>
    </row>
    <row r="37" spans="3:4" x14ac:dyDescent="0.25">
      <c r="C37" s="23"/>
      <c r="D37" s="23"/>
    </row>
    <row r="38" spans="3:4" x14ac:dyDescent="0.25">
      <c r="C38" s="23"/>
      <c r="D38" s="23"/>
    </row>
    <row r="39" spans="3:4" x14ac:dyDescent="0.25">
      <c r="C39" s="23"/>
      <c r="D39" s="23"/>
    </row>
    <row r="40" spans="3:4" x14ac:dyDescent="0.25">
      <c r="C40" s="23"/>
      <c r="D40" s="23"/>
    </row>
    <row r="41" spans="3:4" x14ac:dyDescent="0.25">
      <c r="C41" s="23"/>
      <c r="D41" s="23"/>
    </row>
    <row r="42" spans="3:4" x14ac:dyDescent="0.25">
      <c r="C42" s="23"/>
      <c r="D42" s="23"/>
    </row>
    <row r="43" spans="3:4" x14ac:dyDescent="0.25">
      <c r="C43" s="23"/>
      <c r="D43" s="23"/>
    </row>
    <row r="44" spans="3:4" x14ac:dyDescent="0.25">
      <c r="C44" s="23"/>
      <c r="D44" s="23"/>
    </row>
    <row r="45" spans="3:4" x14ac:dyDescent="0.25">
      <c r="C45" s="23"/>
      <c r="D45" s="23"/>
    </row>
    <row r="46" spans="3:4" x14ac:dyDescent="0.25">
      <c r="C46" s="23"/>
      <c r="D46" s="23"/>
    </row>
    <row r="47" spans="3:4" x14ac:dyDescent="0.25">
      <c r="C47" s="23"/>
      <c r="D47" s="23"/>
    </row>
    <row r="48" spans="3:4" x14ac:dyDescent="0.25">
      <c r="C48" s="23"/>
      <c r="D48" s="23"/>
    </row>
    <row r="49" spans="3:4" x14ac:dyDescent="0.25">
      <c r="C49" s="23"/>
      <c r="D49" s="23"/>
    </row>
    <row r="50" spans="3:4" x14ac:dyDescent="0.25">
      <c r="C50" s="23"/>
      <c r="D50" s="23"/>
    </row>
    <row r="51" spans="3:4" x14ac:dyDescent="0.25">
      <c r="C51" s="23"/>
      <c r="D51" s="23"/>
    </row>
    <row r="52" spans="3:4" x14ac:dyDescent="0.25">
      <c r="C52" s="23"/>
      <c r="D52" s="23"/>
    </row>
    <row r="53" spans="3:4" x14ac:dyDescent="0.25">
      <c r="C53" s="23"/>
      <c r="D53" s="23"/>
    </row>
    <row r="54" spans="3:4" x14ac:dyDescent="0.25">
      <c r="C54" s="23"/>
      <c r="D54" s="23"/>
    </row>
    <row r="55" spans="3:4" x14ac:dyDescent="0.25">
      <c r="C55" s="23"/>
      <c r="D55" s="23"/>
    </row>
    <row r="56" spans="3:4" x14ac:dyDescent="0.25">
      <c r="C56" s="23"/>
      <c r="D56" s="23"/>
    </row>
    <row r="57" spans="3:4" x14ac:dyDescent="0.25">
      <c r="C57" s="23"/>
      <c r="D57" s="23"/>
    </row>
    <row r="58" spans="3:4" x14ac:dyDescent="0.25">
      <c r="C58" s="23"/>
      <c r="D58" s="23"/>
    </row>
    <row r="59" spans="3:4" x14ac:dyDescent="0.25">
      <c r="C59" s="23"/>
      <c r="D59" s="23"/>
    </row>
    <row r="60" spans="3:4" x14ac:dyDescent="0.25">
      <c r="C60" s="23"/>
      <c r="D60" s="23"/>
    </row>
    <row r="61" spans="3:4" x14ac:dyDescent="0.25">
      <c r="C61" s="23"/>
      <c r="D61" s="23"/>
    </row>
    <row r="62" spans="3:4" x14ac:dyDescent="0.25">
      <c r="C62" s="23"/>
      <c r="D62" s="23"/>
    </row>
    <row r="63" spans="3:4" x14ac:dyDescent="0.25">
      <c r="C63" s="23"/>
      <c r="D63" s="23"/>
    </row>
    <row r="64" spans="3:4" x14ac:dyDescent="0.25">
      <c r="C64" s="23"/>
      <c r="D64" s="23"/>
    </row>
    <row r="65" spans="3:4" x14ac:dyDescent="0.25">
      <c r="C65" s="23"/>
      <c r="D65" s="23"/>
    </row>
    <row r="66" spans="3:4" x14ac:dyDescent="0.25">
      <c r="C66" s="23"/>
      <c r="D66" s="23"/>
    </row>
    <row r="67" spans="3:4" x14ac:dyDescent="0.25">
      <c r="C67" s="23"/>
      <c r="D67" s="23"/>
    </row>
    <row r="68" spans="3:4" x14ac:dyDescent="0.25">
      <c r="C68" s="23"/>
      <c r="D68" s="23"/>
    </row>
    <row r="69" spans="3:4" x14ac:dyDescent="0.25">
      <c r="C69" s="23"/>
      <c r="D69" s="23"/>
    </row>
    <row r="70" spans="3:4" x14ac:dyDescent="0.25">
      <c r="C70" s="23"/>
      <c r="D70" s="23"/>
    </row>
    <row r="71" spans="3:4" x14ac:dyDescent="0.25">
      <c r="C71" s="23"/>
      <c r="D71" s="23"/>
    </row>
    <row r="72" spans="3:4" x14ac:dyDescent="0.25">
      <c r="C72" s="23"/>
      <c r="D72" s="23"/>
    </row>
    <row r="73" spans="3:4" x14ac:dyDescent="0.25">
      <c r="C73" s="23"/>
      <c r="D73" s="23"/>
    </row>
    <row r="74" spans="3:4" x14ac:dyDescent="0.25">
      <c r="C74" s="23"/>
      <c r="D74" s="23"/>
    </row>
    <row r="75" spans="3:4" x14ac:dyDescent="0.25">
      <c r="C75" s="23"/>
      <c r="D75" s="23"/>
    </row>
    <row r="76" spans="3:4" x14ac:dyDescent="0.25">
      <c r="C76" s="23"/>
      <c r="D76" s="23"/>
    </row>
    <row r="77" spans="3:4" x14ac:dyDescent="0.25">
      <c r="C77" s="23"/>
      <c r="D77" s="23"/>
    </row>
    <row r="78" spans="3:4" x14ac:dyDescent="0.25">
      <c r="C78" s="23"/>
      <c r="D78" s="23"/>
    </row>
    <row r="79" spans="3:4" x14ac:dyDescent="0.25">
      <c r="C79" s="23"/>
      <c r="D79" s="23"/>
    </row>
    <row r="80" spans="3:4" x14ac:dyDescent="0.25">
      <c r="C80" s="23"/>
      <c r="D80" s="23"/>
    </row>
    <row r="81" spans="3:4" x14ac:dyDescent="0.25">
      <c r="C81" s="23"/>
      <c r="D81" s="23"/>
    </row>
    <row r="82" spans="3:4" x14ac:dyDescent="0.25">
      <c r="C82" s="23"/>
      <c r="D82" s="23"/>
    </row>
    <row r="83" spans="3:4" x14ac:dyDescent="0.25">
      <c r="C83" s="23"/>
      <c r="D83" s="23"/>
    </row>
    <row r="84" spans="3:4" x14ac:dyDescent="0.25">
      <c r="C84" s="23"/>
      <c r="D84" s="23"/>
    </row>
    <row r="85" spans="3:4" x14ac:dyDescent="0.25">
      <c r="C85" s="23"/>
      <c r="D85" s="23"/>
    </row>
    <row r="86" spans="3:4" x14ac:dyDescent="0.25">
      <c r="C86" s="23"/>
      <c r="D86" s="23"/>
    </row>
    <row r="87" spans="3:4" x14ac:dyDescent="0.25">
      <c r="C87" s="23"/>
      <c r="D87" s="23"/>
    </row>
    <row r="88" spans="3:4" x14ac:dyDescent="0.25">
      <c r="C88" s="23"/>
      <c r="D88" s="23"/>
    </row>
    <row r="89" spans="3:4" x14ac:dyDescent="0.25">
      <c r="C89" s="23"/>
      <c r="D89" s="23"/>
    </row>
    <row r="90" spans="3:4" x14ac:dyDescent="0.25">
      <c r="C90" s="23"/>
      <c r="D90" s="23"/>
    </row>
    <row r="91" spans="3:4" x14ac:dyDescent="0.25">
      <c r="C91" s="23"/>
      <c r="D91" s="23"/>
    </row>
    <row r="92" spans="3:4" x14ac:dyDescent="0.25">
      <c r="C92" s="23"/>
      <c r="D92" s="23"/>
    </row>
    <row r="93" spans="3:4" x14ac:dyDescent="0.25">
      <c r="C93" s="23"/>
      <c r="D93" s="23"/>
    </row>
    <row r="94" spans="3:4" x14ac:dyDescent="0.25">
      <c r="C94" s="23"/>
      <c r="D94" s="23"/>
    </row>
    <row r="95" spans="3:4" x14ac:dyDescent="0.25">
      <c r="C95" s="23"/>
      <c r="D95" s="23"/>
    </row>
    <row r="96" spans="3:4" x14ac:dyDescent="0.25">
      <c r="C96" s="23"/>
      <c r="D96" s="23"/>
    </row>
    <row r="97" spans="3:4" x14ac:dyDescent="0.25">
      <c r="C97" s="23"/>
      <c r="D97" s="23"/>
    </row>
    <row r="98" spans="3:4" x14ac:dyDescent="0.25">
      <c r="C98" s="23"/>
      <c r="D98" s="23"/>
    </row>
    <row r="99" spans="3:4" x14ac:dyDescent="0.25">
      <c r="C99" s="23"/>
      <c r="D99" s="23"/>
    </row>
    <row r="100" spans="3:4" x14ac:dyDescent="0.25">
      <c r="C100" s="23"/>
      <c r="D100" s="23"/>
    </row>
    <row r="101" spans="3:4" x14ac:dyDescent="0.25">
      <c r="C101" s="23"/>
      <c r="D101" s="23"/>
    </row>
    <row r="102" spans="3:4" x14ac:dyDescent="0.25">
      <c r="C102" s="23"/>
      <c r="D102" s="23"/>
    </row>
    <row r="103" spans="3:4" x14ac:dyDescent="0.25">
      <c r="C103" s="23"/>
      <c r="D103" s="23"/>
    </row>
    <row r="104" spans="3:4" x14ac:dyDescent="0.25">
      <c r="C104" s="23"/>
      <c r="D104" s="23"/>
    </row>
    <row r="105" spans="3:4" x14ac:dyDescent="0.25">
      <c r="C105" s="23"/>
      <c r="D105" s="23"/>
    </row>
    <row r="106" spans="3:4" x14ac:dyDescent="0.25">
      <c r="C106" s="23"/>
      <c r="D106" s="23"/>
    </row>
    <row r="107" spans="3:4" x14ac:dyDescent="0.25">
      <c r="C107" s="23"/>
      <c r="D107" s="23"/>
    </row>
    <row r="108" spans="3:4" x14ac:dyDescent="0.25">
      <c r="C108" s="23"/>
      <c r="D108" s="23"/>
    </row>
    <row r="109" spans="3:4" x14ac:dyDescent="0.25">
      <c r="C109" s="23"/>
      <c r="D109" s="23"/>
    </row>
    <row r="110" spans="3:4" x14ac:dyDescent="0.25">
      <c r="C110" s="23"/>
      <c r="D110" s="23"/>
    </row>
    <row r="111" spans="3:4" x14ac:dyDescent="0.25">
      <c r="C111" s="23"/>
      <c r="D111" s="23"/>
    </row>
    <row r="112" spans="3:4" x14ac:dyDescent="0.25">
      <c r="C112" s="23"/>
      <c r="D112" s="23"/>
    </row>
    <row r="113" spans="3:4" x14ac:dyDescent="0.25">
      <c r="C113" s="23"/>
      <c r="D113" s="23"/>
    </row>
    <row r="114" spans="3:4" x14ac:dyDescent="0.25">
      <c r="C114" s="23"/>
      <c r="D114" s="23"/>
    </row>
    <row r="115" spans="3:4" x14ac:dyDescent="0.25">
      <c r="C115" s="23"/>
      <c r="D115" s="23"/>
    </row>
    <row r="116" spans="3:4" x14ac:dyDescent="0.25">
      <c r="C116" s="23"/>
      <c r="D116" s="23"/>
    </row>
    <row r="117" spans="3:4" x14ac:dyDescent="0.25">
      <c r="C117" s="23"/>
      <c r="D117" s="23"/>
    </row>
    <row r="118" spans="3:4" x14ac:dyDescent="0.25">
      <c r="C118" s="23"/>
      <c r="D118" s="23"/>
    </row>
    <row r="119" spans="3:4" x14ac:dyDescent="0.25">
      <c r="C119" s="23"/>
      <c r="D119" s="23"/>
    </row>
    <row r="120" spans="3:4" x14ac:dyDescent="0.25">
      <c r="C120" s="23"/>
      <c r="D120" s="23"/>
    </row>
    <row r="121" spans="3:4" x14ac:dyDescent="0.25">
      <c r="C121" s="23"/>
      <c r="D121" s="23"/>
    </row>
    <row r="122" spans="3:4" x14ac:dyDescent="0.25">
      <c r="C122" s="23"/>
      <c r="D122" s="23"/>
    </row>
    <row r="123" spans="3:4" x14ac:dyDescent="0.25">
      <c r="C123" s="23"/>
      <c r="D123" s="23"/>
    </row>
    <row r="124" spans="3:4" x14ac:dyDescent="0.25">
      <c r="C124" s="23"/>
      <c r="D124" s="23"/>
    </row>
    <row r="125" spans="3:4" x14ac:dyDescent="0.25">
      <c r="C125" s="23"/>
      <c r="D125" s="23"/>
    </row>
    <row r="126" spans="3:4" x14ac:dyDescent="0.25">
      <c r="C126" s="23"/>
      <c r="D126" s="23"/>
    </row>
    <row r="127" spans="3:4" x14ac:dyDescent="0.25">
      <c r="C127" s="23"/>
      <c r="D127" s="23"/>
    </row>
    <row r="128" spans="3:4" x14ac:dyDescent="0.25">
      <c r="C128" s="23"/>
      <c r="D128" s="23"/>
    </row>
    <row r="129" spans="3:4" x14ac:dyDescent="0.25">
      <c r="C129" s="23"/>
      <c r="D129" s="23"/>
    </row>
    <row r="130" spans="3:4" x14ac:dyDescent="0.25">
      <c r="C130" s="23"/>
      <c r="D130" s="23"/>
    </row>
    <row r="131" spans="3:4" x14ac:dyDescent="0.25">
      <c r="C131" s="23"/>
      <c r="D131" s="23"/>
    </row>
    <row r="132" spans="3:4" x14ac:dyDescent="0.25">
      <c r="C132" s="23"/>
      <c r="D132" s="23"/>
    </row>
    <row r="133" spans="3:4" x14ac:dyDescent="0.25">
      <c r="C133" s="23"/>
      <c r="D133" s="23"/>
    </row>
    <row r="134" spans="3:4" x14ac:dyDescent="0.25">
      <c r="C134" s="23"/>
      <c r="D134" s="23"/>
    </row>
    <row r="135" spans="3:4" x14ac:dyDescent="0.25">
      <c r="C135" s="23"/>
      <c r="D135" s="23"/>
    </row>
    <row r="136" spans="3:4" x14ac:dyDescent="0.25">
      <c r="C136" s="23"/>
      <c r="D136" s="23"/>
    </row>
    <row r="137" spans="3:4" x14ac:dyDescent="0.25">
      <c r="C137" s="23"/>
      <c r="D137" s="23"/>
    </row>
    <row r="138" spans="3:4" x14ac:dyDescent="0.25">
      <c r="C138" s="23"/>
      <c r="D138" s="23"/>
    </row>
    <row r="139" spans="3:4" x14ac:dyDescent="0.25">
      <c r="C139" s="23"/>
      <c r="D139" s="23"/>
    </row>
    <row r="140" spans="3:4" x14ac:dyDescent="0.25">
      <c r="C140" s="23"/>
      <c r="D140" s="23"/>
    </row>
    <row r="141" spans="3:4" x14ac:dyDescent="0.25">
      <c r="C141" s="23"/>
      <c r="D141" s="23"/>
    </row>
    <row r="142" spans="3:4" x14ac:dyDescent="0.25">
      <c r="C142" s="23"/>
      <c r="D142" s="23"/>
    </row>
    <row r="143" spans="3:4" x14ac:dyDescent="0.25">
      <c r="C143" s="23"/>
      <c r="D143" s="23"/>
    </row>
    <row r="144" spans="3:4" x14ac:dyDescent="0.25">
      <c r="C144" s="23"/>
      <c r="D144" s="23"/>
    </row>
    <row r="145" spans="3:4" x14ac:dyDescent="0.25">
      <c r="C145" s="23"/>
      <c r="D145" s="23"/>
    </row>
    <row r="146" spans="3:4" x14ac:dyDescent="0.25">
      <c r="C146" s="23"/>
      <c r="D146" s="23"/>
    </row>
    <row r="147" spans="3:4" x14ac:dyDescent="0.25">
      <c r="C147" s="23"/>
      <c r="D147" s="23"/>
    </row>
    <row r="148" spans="3:4" x14ac:dyDescent="0.25">
      <c r="C148" s="23"/>
      <c r="D148" s="23"/>
    </row>
    <row r="149" spans="3:4" x14ac:dyDescent="0.25">
      <c r="C149" s="23"/>
      <c r="D149" s="23"/>
    </row>
    <row r="150" spans="3:4" x14ac:dyDescent="0.25">
      <c r="C150" s="23"/>
      <c r="D150" s="23"/>
    </row>
    <row r="151" spans="3:4" x14ac:dyDescent="0.25">
      <c r="C151" s="23"/>
      <c r="D151" s="23"/>
    </row>
    <row r="152" spans="3:4" x14ac:dyDescent="0.25">
      <c r="C152" s="23"/>
      <c r="D152" s="23"/>
    </row>
    <row r="153" spans="3:4" x14ac:dyDescent="0.25">
      <c r="C153" s="23"/>
      <c r="D153" s="23"/>
    </row>
    <row r="154" spans="3:4" x14ac:dyDescent="0.25">
      <c r="C154" s="23"/>
      <c r="D154" s="23"/>
    </row>
    <row r="155" spans="3:4" x14ac:dyDescent="0.25">
      <c r="C155" s="23"/>
      <c r="D155" s="23"/>
    </row>
    <row r="156" spans="3:4" x14ac:dyDescent="0.25">
      <c r="C156" s="23"/>
      <c r="D156" s="23"/>
    </row>
    <row r="157" spans="3:4" x14ac:dyDescent="0.25">
      <c r="C157" s="23"/>
      <c r="D157" s="23"/>
    </row>
    <row r="158" spans="3:4" x14ac:dyDescent="0.25">
      <c r="C158" s="23"/>
      <c r="D158" s="23"/>
    </row>
    <row r="159" spans="3:4" x14ac:dyDescent="0.25">
      <c r="C159" s="23"/>
      <c r="D159" s="23"/>
    </row>
    <row r="160" spans="3:4" x14ac:dyDescent="0.25">
      <c r="C160" s="23"/>
      <c r="D160" s="23"/>
    </row>
    <row r="161" spans="3:4" x14ac:dyDescent="0.25">
      <c r="C161" s="23"/>
      <c r="D161" s="23"/>
    </row>
    <row r="162" spans="3:4" x14ac:dyDescent="0.25">
      <c r="C162" s="23"/>
      <c r="D162" s="23"/>
    </row>
    <row r="163" spans="3:4" x14ac:dyDescent="0.25">
      <c r="C163" s="23"/>
      <c r="D163" s="23"/>
    </row>
    <row r="164" spans="3:4" x14ac:dyDescent="0.25">
      <c r="C164" s="23"/>
      <c r="D164" s="23"/>
    </row>
    <row r="165" spans="3:4" x14ac:dyDescent="0.25">
      <c r="C165" s="23"/>
      <c r="D165" s="23"/>
    </row>
    <row r="166" spans="3:4" x14ac:dyDescent="0.25">
      <c r="C166" s="23"/>
      <c r="D166" s="23"/>
    </row>
    <row r="167" spans="3:4" x14ac:dyDescent="0.25">
      <c r="C167" s="23"/>
      <c r="D167" s="23"/>
    </row>
    <row r="168" spans="3:4" x14ac:dyDescent="0.25">
      <c r="C168" s="23"/>
      <c r="D168" s="23"/>
    </row>
    <row r="169" spans="3:4" x14ac:dyDescent="0.25">
      <c r="C169" s="23"/>
      <c r="D169" s="23"/>
    </row>
    <row r="170" spans="3:4" x14ac:dyDescent="0.25">
      <c r="C170" s="23"/>
      <c r="D170" s="23"/>
    </row>
    <row r="171" spans="3:4" x14ac:dyDescent="0.25">
      <c r="C171" s="23"/>
      <c r="D171" s="23"/>
    </row>
    <row r="172" spans="3:4" x14ac:dyDescent="0.25">
      <c r="C172" s="23"/>
      <c r="D172" s="23"/>
    </row>
    <row r="173" spans="3:4" x14ac:dyDescent="0.25">
      <c r="C173" s="23"/>
      <c r="D173" s="23"/>
    </row>
    <row r="174" spans="3:4" x14ac:dyDescent="0.25">
      <c r="C174" s="23"/>
      <c r="D174" s="23"/>
    </row>
    <row r="175" spans="3:4" x14ac:dyDescent="0.25">
      <c r="C175" s="23"/>
      <c r="D175" s="23"/>
    </row>
    <row r="176" spans="3:4" x14ac:dyDescent="0.25">
      <c r="C176" s="23"/>
      <c r="D176" s="23"/>
    </row>
    <row r="177" spans="3:4" x14ac:dyDescent="0.25">
      <c r="C177" s="23"/>
      <c r="D177" s="23"/>
    </row>
    <row r="178" spans="3:4" x14ac:dyDescent="0.25">
      <c r="C178" s="23"/>
      <c r="D178" s="23"/>
    </row>
    <row r="179" spans="3:4" x14ac:dyDescent="0.25">
      <c r="C179" s="23"/>
      <c r="D179" s="23"/>
    </row>
    <row r="180" spans="3:4" x14ac:dyDescent="0.25">
      <c r="C180" s="23"/>
      <c r="D180" s="23"/>
    </row>
    <row r="181" spans="3:4" x14ac:dyDescent="0.25">
      <c r="C181" s="23"/>
      <c r="D181" s="23"/>
    </row>
    <row r="182" spans="3:4" x14ac:dyDescent="0.25">
      <c r="C182" s="23"/>
      <c r="D182" s="23"/>
    </row>
    <row r="183" spans="3:4" x14ac:dyDescent="0.25">
      <c r="C183" s="23"/>
      <c r="D183" s="23"/>
    </row>
    <row r="184" spans="3:4" x14ac:dyDescent="0.25">
      <c r="C184" s="23"/>
      <c r="D184" s="23"/>
    </row>
    <row r="185" spans="3:4" x14ac:dyDescent="0.25">
      <c r="C185" s="23"/>
      <c r="D185" s="23"/>
    </row>
    <row r="186" spans="3:4" x14ac:dyDescent="0.25">
      <c r="C186" s="23"/>
      <c r="D186" s="23"/>
    </row>
    <row r="187" spans="3:4" x14ac:dyDescent="0.25">
      <c r="C187" s="23"/>
      <c r="D187" s="23"/>
    </row>
    <row r="188" spans="3:4" x14ac:dyDescent="0.25">
      <c r="C188" s="23"/>
      <c r="D188" s="23"/>
    </row>
    <row r="189" spans="3:4" x14ac:dyDescent="0.25">
      <c r="C189" s="23"/>
      <c r="D189" s="23"/>
    </row>
    <row r="190" spans="3:4" x14ac:dyDescent="0.25">
      <c r="C190" s="23"/>
      <c r="D190" s="23"/>
    </row>
    <row r="191" spans="3:4" x14ac:dyDescent="0.25">
      <c r="C191" s="23"/>
      <c r="D191" s="23"/>
    </row>
    <row r="192" spans="3:4" x14ac:dyDescent="0.25">
      <c r="C192" s="23"/>
      <c r="D192" s="23"/>
    </row>
    <row r="193" spans="3:4" x14ac:dyDescent="0.25">
      <c r="C193" s="23"/>
      <c r="D193" s="23"/>
    </row>
    <row r="194" spans="3:4" x14ac:dyDescent="0.25">
      <c r="C194" s="23"/>
      <c r="D194" s="23"/>
    </row>
    <row r="195" spans="3:4" x14ac:dyDescent="0.25">
      <c r="C195" s="23"/>
      <c r="D195" s="23"/>
    </row>
    <row r="196" spans="3:4" x14ac:dyDescent="0.25">
      <c r="C196" s="23"/>
      <c r="D196" s="23"/>
    </row>
    <row r="197" spans="3:4" x14ac:dyDescent="0.25">
      <c r="C197" s="23"/>
      <c r="D197" s="23"/>
    </row>
    <row r="198" spans="3:4" x14ac:dyDescent="0.25">
      <c r="C198" s="23"/>
      <c r="D198" s="23"/>
    </row>
    <row r="199" spans="3:4" x14ac:dyDescent="0.25">
      <c r="C199" s="23"/>
      <c r="D199" s="23"/>
    </row>
    <row r="200" spans="3:4" x14ac:dyDescent="0.25">
      <c r="C200" s="23"/>
      <c r="D200" s="23"/>
    </row>
    <row r="201" spans="3:4" x14ac:dyDescent="0.25">
      <c r="C201" s="23"/>
      <c r="D201" s="23"/>
    </row>
    <row r="202" spans="3:4" x14ac:dyDescent="0.25">
      <c r="C202" s="23"/>
      <c r="D202" s="23"/>
    </row>
    <row r="203" spans="3:4" x14ac:dyDescent="0.25">
      <c r="C203" s="23"/>
      <c r="D203" s="23"/>
    </row>
    <row r="204" spans="3:4" x14ac:dyDescent="0.25">
      <c r="C204" s="23"/>
      <c r="D204" s="23"/>
    </row>
    <row r="205" spans="3:4" x14ac:dyDescent="0.25">
      <c r="C205" s="23"/>
      <c r="D205" s="23"/>
    </row>
    <row r="206" spans="3:4" x14ac:dyDescent="0.25">
      <c r="C206" s="23"/>
      <c r="D206" s="23"/>
    </row>
    <row r="207" spans="3:4" x14ac:dyDescent="0.25">
      <c r="C207" s="23"/>
      <c r="D207" s="23"/>
    </row>
    <row r="208" spans="3:4" x14ac:dyDescent="0.25">
      <c r="C208" s="23"/>
      <c r="D208" s="23"/>
    </row>
    <row r="209" spans="3:4" x14ac:dyDescent="0.25">
      <c r="C209" s="23"/>
      <c r="D209" s="23"/>
    </row>
    <row r="210" spans="3:4" x14ac:dyDescent="0.25">
      <c r="C210" s="23"/>
      <c r="D210" s="23"/>
    </row>
    <row r="211" spans="3:4" x14ac:dyDescent="0.25">
      <c r="C211" s="23"/>
      <c r="D211" s="23"/>
    </row>
    <row r="212" spans="3:4" x14ac:dyDescent="0.25">
      <c r="C212" s="23"/>
      <c r="D212" s="23"/>
    </row>
    <row r="213" spans="3:4" x14ac:dyDescent="0.25">
      <c r="C213" s="23"/>
      <c r="D213" s="23"/>
    </row>
    <row r="214" spans="3:4" x14ac:dyDescent="0.25">
      <c r="C214" s="23"/>
      <c r="D214" s="23"/>
    </row>
    <row r="215" spans="3:4" x14ac:dyDescent="0.25">
      <c r="C215" s="23"/>
      <c r="D215" s="23"/>
    </row>
    <row r="216" spans="3:4" x14ac:dyDescent="0.25">
      <c r="C216" s="23"/>
      <c r="D216" s="23"/>
    </row>
    <row r="217" spans="3:4" x14ac:dyDescent="0.25">
      <c r="C217" s="23"/>
      <c r="D217" s="23"/>
    </row>
    <row r="218" spans="3:4" x14ac:dyDescent="0.25">
      <c r="C218" s="23"/>
      <c r="D218" s="23"/>
    </row>
    <row r="219" spans="3:4" x14ac:dyDescent="0.25">
      <c r="C219" s="23"/>
      <c r="D219" s="23"/>
    </row>
    <row r="220" spans="3:4" x14ac:dyDescent="0.25">
      <c r="C220" s="23"/>
      <c r="D220" s="23"/>
    </row>
    <row r="221" spans="3:4" x14ac:dyDescent="0.25">
      <c r="C221" s="23"/>
      <c r="D221" s="23"/>
    </row>
    <row r="222" spans="3:4" x14ac:dyDescent="0.25">
      <c r="C222" s="23"/>
      <c r="D222" s="23"/>
    </row>
    <row r="223" spans="3:4" x14ac:dyDescent="0.25">
      <c r="C223" s="23"/>
      <c r="D223" s="23"/>
    </row>
    <row r="224" spans="3:4" x14ac:dyDescent="0.25">
      <c r="C224" s="23"/>
      <c r="D224" s="23"/>
    </row>
    <row r="225" spans="3:4" x14ac:dyDescent="0.25">
      <c r="C225" s="23"/>
      <c r="D225" s="23"/>
    </row>
    <row r="226" spans="3:4" x14ac:dyDescent="0.25">
      <c r="C226" s="23"/>
      <c r="D226" s="23"/>
    </row>
    <row r="227" spans="3:4" x14ac:dyDescent="0.25">
      <c r="C227" s="23"/>
      <c r="D227" s="23"/>
    </row>
    <row r="228" spans="3:4" x14ac:dyDescent="0.25">
      <c r="C228" s="23"/>
      <c r="D228" s="23"/>
    </row>
    <row r="229" spans="3:4" x14ac:dyDescent="0.25">
      <c r="C229" s="23"/>
      <c r="D229" s="23"/>
    </row>
    <row r="230" spans="3:4" x14ac:dyDescent="0.25">
      <c r="C230" s="23"/>
      <c r="D230" s="23"/>
    </row>
    <row r="231" spans="3:4" x14ac:dyDescent="0.25">
      <c r="C231" s="23"/>
      <c r="D231" s="23"/>
    </row>
    <row r="232" spans="3:4" x14ac:dyDescent="0.25">
      <c r="C232" s="23"/>
      <c r="D232" s="23"/>
    </row>
    <row r="233" spans="3:4" x14ac:dyDescent="0.25">
      <c r="C233" s="23"/>
      <c r="D233" s="23"/>
    </row>
    <row r="234" spans="3:4" x14ac:dyDescent="0.25">
      <c r="C234" s="23"/>
      <c r="D234" s="23"/>
    </row>
    <row r="235" spans="3:4" x14ac:dyDescent="0.25">
      <c r="C235" s="23"/>
      <c r="D235" s="23"/>
    </row>
    <row r="236" spans="3:4" x14ac:dyDescent="0.25">
      <c r="C236" s="23"/>
      <c r="D236" s="23"/>
    </row>
    <row r="237" spans="3:4" x14ac:dyDescent="0.25">
      <c r="C237" s="23"/>
      <c r="D237" s="23"/>
    </row>
    <row r="238" spans="3:4" x14ac:dyDescent="0.25">
      <c r="C238" s="23"/>
      <c r="D238" s="23"/>
    </row>
    <row r="239" spans="3:4" x14ac:dyDescent="0.25">
      <c r="C239" s="23"/>
      <c r="D239" s="23"/>
    </row>
    <row r="240" spans="3:4" x14ac:dyDescent="0.25">
      <c r="C240" s="23"/>
      <c r="D240" s="23"/>
    </row>
    <row r="241" spans="3:4" x14ac:dyDescent="0.25">
      <c r="C241" s="23"/>
      <c r="D241" s="23"/>
    </row>
    <row r="242" spans="3:4" x14ac:dyDescent="0.25">
      <c r="C242" s="23"/>
      <c r="D242" s="23"/>
    </row>
    <row r="243" spans="3:4" x14ac:dyDescent="0.25">
      <c r="C243" s="23"/>
      <c r="D243" s="23"/>
    </row>
    <row r="244" spans="3:4" x14ac:dyDescent="0.25">
      <c r="C244" s="23"/>
      <c r="D244" s="23"/>
    </row>
    <row r="245" spans="3:4" x14ac:dyDescent="0.25">
      <c r="C245" s="23"/>
      <c r="D245" s="23"/>
    </row>
    <row r="246" spans="3:4" x14ac:dyDescent="0.25">
      <c r="C246" s="23"/>
      <c r="D246" s="23"/>
    </row>
    <row r="247" spans="3:4" x14ac:dyDescent="0.25">
      <c r="C247" s="23"/>
      <c r="D247" s="23"/>
    </row>
    <row r="248" spans="3:4" x14ac:dyDescent="0.25">
      <c r="C248" s="23"/>
      <c r="D248" s="23"/>
    </row>
  </sheetData>
  <mergeCells count="1">
    <mergeCell ref="A15:A2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5" sqref="I5"/>
    </sheetView>
  </sheetViews>
  <sheetFormatPr baseColWidth="10" defaultRowHeight="15" x14ac:dyDescent="0.25"/>
  <cols>
    <col min="1" max="1" width="23.28515625" customWidth="1"/>
    <col min="2" max="2" width="22.85546875" customWidth="1"/>
    <col min="3" max="3" width="38.42578125" customWidth="1"/>
    <col min="4" max="7" width="15.5703125" bestFit="1" customWidth="1"/>
    <col min="8" max="8" width="15.140625" bestFit="1" customWidth="1"/>
  </cols>
  <sheetData>
    <row r="1" spans="1:8" ht="31.5" customHeight="1" x14ac:dyDescent="0.25">
      <c r="A1" s="194" t="s">
        <v>202</v>
      </c>
      <c r="B1" s="194"/>
      <c r="C1" s="194"/>
      <c r="D1" s="194"/>
      <c r="E1" s="194"/>
      <c r="F1" s="194"/>
      <c r="G1" s="194"/>
    </row>
    <row r="2" spans="1:8" ht="16.5" customHeight="1" thickBot="1" x14ac:dyDescent="0.3">
      <c r="A2" s="193" t="s">
        <v>203</v>
      </c>
      <c r="B2" s="193"/>
      <c r="C2" s="193"/>
      <c r="D2" s="193"/>
      <c r="E2" s="193"/>
      <c r="F2" s="193"/>
      <c r="G2" s="193"/>
    </row>
    <row r="3" spans="1:8" ht="17.25" thickTop="1" thickBot="1" x14ac:dyDescent="0.3">
      <c r="A3" s="212" t="s">
        <v>166</v>
      </c>
      <c r="B3" s="18" t="s">
        <v>167</v>
      </c>
      <c r="C3" s="212">
        <v>2018</v>
      </c>
      <c r="D3" s="209" t="s">
        <v>586</v>
      </c>
      <c r="E3" s="210"/>
      <c r="F3" s="210"/>
      <c r="G3" s="211"/>
    </row>
    <row r="4" spans="1:8" ht="16.5" thickBot="1" x14ac:dyDescent="0.3">
      <c r="A4" s="213"/>
      <c r="B4" s="19" t="s">
        <v>168</v>
      </c>
      <c r="C4" s="213"/>
      <c r="D4" s="139" t="s">
        <v>582</v>
      </c>
      <c r="E4" s="139" t="s">
        <v>583</v>
      </c>
      <c r="F4" s="139" t="s">
        <v>584</v>
      </c>
      <c r="G4" s="139" t="s">
        <v>585</v>
      </c>
    </row>
    <row r="5" spans="1:8" ht="49.5" customHeight="1" thickTop="1" thickBot="1" x14ac:dyDescent="0.3">
      <c r="A5" s="20" t="s">
        <v>200</v>
      </c>
      <c r="B5" s="20" t="s">
        <v>169</v>
      </c>
      <c r="C5" s="22">
        <v>19397912901</v>
      </c>
      <c r="D5" s="156">
        <f>C5*0.15</f>
        <v>2909686935.1500001</v>
      </c>
      <c r="E5" s="157">
        <f>C5*0.25</f>
        <v>4849478225.25</v>
      </c>
      <c r="F5" s="158">
        <f>C5*0.2</f>
        <v>3879582580.2000003</v>
      </c>
      <c r="G5" s="157">
        <f>C5*0.4</f>
        <v>7759165160.4000006</v>
      </c>
      <c r="H5" s="155"/>
    </row>
    <row r="6" spans="1:8" ht="15.75" thickTop="1" x14ac:dyDescent="0.25">
      <c r="A6" s="190" t="s">
        <v>588</v>
      </c>
      <c r="B6" s="190" t="s">
        <v>170</v>
      </c>
      <c r="C6" s="195">
        <v>1498392</v>
      </c>
      <c r="D6" s="198">
        <v>224758.8</v>
      </c>
      <c r="E6" s="198">
        <v>374598</v>
      </c>
      <c r="F6" s="198">
        <v>299678.40000000002</v>
      </c>
      <c r="G6" s="198">
        <v>599356.80000000005</v>
      </c>
    </row>
    <row r="7" spans="1:8" x14ac:dyDescent="0.25">
      <c r="A7" s="191"/>
      <c r="B7" s="191"/>
      <c r="C7" s="196"/>
      <c r="D7" s="199"/>
      <c r="E7" s="199"/>
      <c r="F7" s="199"/>
      <c r="G7" s="199"/>
      <c r="H7" s="155"/>
    </row>
    <row r="8" spans="1:8" ht="16.5" customHeight="1" thickBot="1" x14ac:dyDescent="0.3">
      <c r="A8" s="192"/>
      <c r="B8" s="192"/>
      <c r="C8" s="197"/>
      <c r="D8" s="200"/>
      <c r="E8" s="200"/>
      <c r="F8" s="200"/>
      <c r="G8" s="200"/>
    </row>
    <row r="9" spans="1:8" ht="16.5" customHeight="1" thickTop="1" x14ac:dyDescent="0.25">
      <c r="A9" s="190" t="s">
        <v>171</v>
      </c>
      <c r="B9" s="190" t="s">
        <v>169</v>
      </c>
      <c r="C9" s="214">
        <v>123.8</v>
      </c>
      <c r="D9" s="203">
        <f>C9*0.15</f>
        <v>18.57</v>
      </c>
      <c r="E9" s="203">
        <f>C9*0.25</f>
        <v>30.95</v>
      </c>
      <c r="F9" s="203">
        <f>C9*0.2</f>
        <v>24.76</v>
      </c>
      <c r="G9" s="203">
        <f>C9*0.4</f>
        <v>49.52</v>
      </c>
      <c r="H9" s="155"/>
    </row>
    <row r="10" spans="1:8" x14ac:dyDescent="0.25">
      <c r="A10" s="191"/>
      <c r="B10" s="191"/>
      <c r="C10" s="215"/>
      <c r="D10" s="204"/>
      <c r="E10" s="204"/>
      <c r="F10" s="204"/>
      <c r="G10" s="204"/>
    </row>
    <row r="11" spans="1:8" ht="15.75" thickBot="1" x14ac:dyDescent="0.3">
      <c r="A11" s="192"/>
      <c r="B11" s="192"/>
      <c r="C11" s="216"/>
      <c r="D11" s="205"/>
      <c r="E11" s="205"/>
      <c r="F11" s="205"/>
      <c r="G11" s="205"/>
    </row>
    <row r="12" spans="1:8" ht="16.5" customHeight="1" thickTop="1" x14ac:dyDescent="0.25">
      <c r="A12" s="190" t="s">
        <v>172</v>
      </c>
      <c r="B12" s="190" t="s">
        <v>169</v>
      </c>
      <c r="C12" s="206">
        <v>1219.3</v>
      </c>
      <c r="D12" s="203">
        <f>C12*0.15</f>
        <v>182.89499999999998</v>
      </c>
      <c r="E12" s="203">
        <f>C12*0.25</f>
        <v>304.82499999999999</v>
      </c>
      <c r="F12" s="203">
        <f>C12*0.2</f>
        <v>243.86</v>
      </c>
      <c r="G12" s="203">
        <f>C12*0.4</f>
        <v>487.72</v>
      </c>
    </row>
    <row r="13" spans="1:8" x14ac:dyDescent="0.25">
      <c r="A13" s="191"/>
      <c r="B13" s="191"/>
      <c r="C13" s="207"/>
      <c r="D13" s="204"/>
      <c r="E13" s="204"/>
      <c r="F13" s="204"/>
      <c r="G13" s="204"/>
    </row>
    <row r="14" spans="1:8" ht="15.75" thickBot="1" x14ac:dyDescent="0.3">
      <c r="A14" s="192"/>
      <c r="B14" s="192"/>
      <c r="C14" s="208"/>
      <c r="D14" s="205"/>
      <c r="E14" s="205"/>
      <c r="F14" s="205"/>
      <c r="G14" s="205"/>
    </row>
    <row r="15" spans="1:8" ht="30.75" customHeight="1" thickTop="1" x14ac:dyDescent="0.25">
      <c r="A15" s="190" t="s">
        <v>173</v>
      </c>
      <c r="B15" s="190" t="s">
        <v>174</v>
      </c>
      <c r="C15" s="206">
        <v>158.9</v>
      </c>
      <c r="D15" s="201">
        <f>C15*0.15</f>
        <v>23.835000000000001</v>
      </c>
      <c r="E15" s="201">
        <f>C15*0.25</f>
        <v>39.725000000000001</v>
      </c>
      <c r="F15" s="201">
        <f>C15*0.2</f>
        <v>31.78</v>
      </c>
      <c r="G15" s="201">
        <f>C15*0.4</f>
        <v>63.56</v>
      </c>
    </row>
    <row r="16" spans="1:8" ht="15.75" thickBot="1" x14ac:dyDescent="0.3">
      <c r="A16" s="192"/>
      <c r="B16" s="192"/>
      <c r="C16" s="208"/>
      <c r="D16" s="202"/>
      <c r="E16" s="202"/>
      <c r="F16" s="202"/>
      <c r="G16" s="202"/>
      <c r="H16" s="159"/>
    </row>
    <row r="17" spans="1:8" ht="16.5" customHeight="1" thickTop="1" x14ac:dyDescent="0.25">
      <c r="A17" s="190" t="s">
        <v>175</v>
      </c>
      <c r="B17" s="190" t="s">
        <v>169</v>
      </c>
      <c r="C17" s="206">
        <v>16139.5</v>
      </c>
      <c r="D17" s="203">
        <f>C17*0.15</f>
        <v>2420.9249999999997</v>
      </c>
      <c r="E17" s="203">
        <f>C17*0.25</f>
        <v>4034.875</v>
      </c>
      <c r="F17" s="203">
        <f>C17*0.2</f>
        <v>3227.9</v>
      </c>
      <c r="G17" s="203">
        <f>C17*0.4</f>
        <v>6455.8</v>
      </c>
    </row>
    <row r="18" spans="1:8" x14ac:dyDescent="0.25">
      <c r="A18" s="191"/>
      <c r="B18" s="191"/>
      <c r="C18" s="207"/>
      <c r="D18" s="204"/>
      <c r="E18" s="204"/>
      <c r="F18" s="204"/>
      <c r="G18" s="204"/>
    </row>
    <row r="19" spans="1:8" ht="15.75" customHeight="1" thickBot="1" x14ac:dyDescent="0.3">
      <c r="A19" s="192"/>
      <c r="B19" s="192"/>
      <c r="C19" s="208"/>
      <c r="D19" s="205"/>
      <c r="E19" s="205"/>
      <c r="F19" s="205"/>
      <c r="G19" s="205"/>
      <c r="H19" s="159"/>
    </row>
    <row r="20" spans="1:8" ht="15.75" thickTop="1" x14ac:dyDescent="0.25"/>
  </sheetData>
  <mergeCells count="40">
    <mergeCell ref="A15:A16"/>
    <mergeCell ref="B15:B16"/>
    <mergeCell ref="C15:C16"/>
    <mergeCell ref="A12:A14"/>
    <mergeCell ref="A3:A4"/>
    <mergeCell ref="C3:C4"/>
    <mergeCell ref="B9:B11"/>
    <mergeCell ref="C9:C11"/>
    <mergeCell ref="A9:A11"/>
    <mergeCell ref="B17:B19"/>
    <mergeCell ref="C17:C19"/>
    <mergeCell ref="D3:G3"/>
    <mergeCell ref="B12:B14"/>
    <mergeCell ref="C12:C14"/>
    <mergeCell ref="F17:F19"/>
    <mergeCell ref="G17:G19"/>
    <mergeCell ref="D9:D11"/>
    <mergeCell ref="E9:E11"/>
    <mergeCell ref="F9:F11"/>
    <mergeCell ref="G9:G11"/>
    <mergeCell ref="D12:D14"/>
    <mergeCell ref="E12:E14"/>
    <mergeCell ref="F12:F14"/>
    <mergeCell ref="G12:G14"/>
    <mergeCell ref="A17:A19"/>
    <mergeCell ref="A2:G2"/>
    <mergeCell ref="A1:G1"/>
    <mergeCell ref="A6:A8"/>
    <mergeCell ref="B6:B8"/>
    <mergeCell ref="C6:C8"/>
    <mergeCell ref="D6:D8"/>
    <mergeCell ref="E6:E8"/>
    <mergeCell ref="F6:F8"/>
    <mergeCell ref="G6:G8"/>
    <mergeCell ref="D15:D16"/>
    <mergeCell ref="E15:E16"/>
    <mergeCell ref="F15:F16"/>
    <mergeCell ref="G15:G16"/>
    <mergeCell ref="D17:D19"/>
    <mergeCell ref="E17:E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>
      <selection activeCell="I17" sqref="I17"/>
    </sheetView>
  </sheetViews>
  <sheetFormatPr baseColWidth="10" defaultRowHeight="15" x14ac:dyDescent="0.25"/>
  <cols>
    <col min="1" max="1" width="29" customWidth="1"/>
    <col min="2" max="2" width="3.28515625" customWidth="1"/>
    <col min="3" max="3" width="22.28515625" bestFit="1" customWidth="1"/>
    <col min="4" max="4" width="13.7109375" bestFit="1" customWidth="1"/>
  </cols>
  <sheetData>
    <row r="3" spans="1:4" ht="15.75" x14ac:dyDescent="0.25">
      <c r="A3" s="172" t="s">
        <v>228</v>
      </c>
      <c r="B3" s="172"/>
      <c r="C3" s="172"/>
      <c r="D3" s="172"/>
    </row>
    <row r="4" spans="1:4" ht="15.75" thickBot="1" x14ac:dyDescent="0.3"/>
    <row r="5" spans="1:4" ht="16.5" thickBot="1" x14ac:dyDescent="0.3">
      <c r="A5" s="37" t="s">
        <v>214</v>
      </c>
      <c r="B5" s="38"/>
      <c r="C5" s="38" t="s">
        <v>226</v>
      </c>
      <c r="D5" s="2" t="s">
        <v>215</v>
      </c>
    </row>
    <row r="6" spans="1:4" ht="15.75" x14ac:dyDescent="0.25">
      <c r="A6" s="29" t="s">
        <v>216</v>
      </c>
    </row>
    <row r="7" spans="1:4" ht="32.25" customHeight="1" x14ac:dyDescent="0.25">
      <c r="A7" s="218" t="s">
        <v>217</v>
      </c>
      <c r="B7" s="219"/>
      <c r="C7" s="219" t="s">
        <v>227</v>
      </c>
      <c r="D7" s="219">
        <v>100</v>
      </c>
    </row>
    <row r="8" spans="1:4" x14ac:dyDescent="0.25">
      <c r="A8" s="218"/>
      <c r="B8" s="219"/>
      <c r="C8" s="219"/>
      <c r="D8" s="219"/>
    </row>
    <row r="9" spans="1:4" ht="31.5" x14ac:dyDescent="0.25">
      <c r="A9" s="30" t="s">
        <v>218</v>
      </c>
      <c r="B9" s="32"/>
      <c r="C9" s="31"/>
      <c r="D9" s="34"/>
    </row>
    <row r="10" spans="1:4" ht="15.75" x14ac:dyDescent="0.25">
      <c r="A10" s="30"/>
      <c r="B10" s="33"/>
      <c r="C10" s="31"/>
      <c r="D10" s="34"/>
    </row>
    <row r="11" spans="1:4" ht="15.75" x14ac:dyDescent="0.25">
      <c r="A11" s="31" t="s">
        <v>219</v>
      </c>
      <c r="B11" s="33"/>
      <c r="C11" s="36">
        <v>13062008209</v>
      </c>
      <c r="D11" s="32">
        <v>67.3</v>
      </c>
    </row>
    <row r="12" spans="1:4" ht="15.75" x14ac:dyDescent="0.25">
      <c r="A12" s="10"/>
      <c r="B12" s="10"/>
      <c r="C12" s="31"/>
      <c r="D12" s="10"/>
    </row>
    <row r="13" spans="1:4" ht="16.5" customHeight="1" x14ac:dyDescent="0.25">
      <c r="A13" s="33" t="s">
        <v>220</v>
      </c>
      <c r="B13" s="217"/>
      <c r="C13" s="36">
        <v>3739091362</v>
      </c>
      <c r="D13" s="32">
        <v>19.3</v>
      </c>
    </row>
    <row r="14" spans="1:4" ht="15" customHeight="1" x14ac:dyDescent="0.25">
      <c r="A14" s="33"/>
      <c r="B14" s="217"/>
      <c r="C14" s="35"/>
      <c r="D14" s="33"/>
    </row>
    <row r="15" spans="1:4" ht="32.25" customHeight="1" x14ac:dyDescent="0.25">
      <c r="A15" s="33" t="s">
        <v>221</v>
      </c>
      <c r="B15" s="33"/>
      <c r="C15" s="36">
        <v>2360397425</v>
      </c>
      <c r="D15" s="33" t="s">
        <v>222</v>
      </c>
    </row>
    <row r="16" spans="1:4" x14ac:dyDescent="0.25">
      <c r="A16" s="16"/>
    </row>
    <row r="17" spans="1:4" x14ac:dyDescent="0.25">
      <c r="A17" s="16" t="s">
        <v>223</v>
      </c>
      <c r="B17" s="16"/>
      <c r="C17" s="17" t="s">
        <v>225</v>
      </c>
      <c r="D17" s="17">
        <v>1.2</v>
      </c>
    </row>
    <row r="18" spans="1:4" ht="15.75" thickBot="1" x14ac:dyDescent="0.3"/>
    <row r="19" spans="1:4" ht="16.5" thickBot="1" x14ac:dyDescent="0.3">
      <c r="A19" s="37" t="s">
        <v>224</v>
      </c>
      <c r="B19" s="38"/>
      <c r="C19" s="39">
        <v>19397912901</v>
      </c>
      <c r="D19" s="2">
        <v>100</v>
      </c>
    </row>
  </sheetData>
  <mergeCells count="6">
    <mergeCell ref="B13:B14"/>
    <mergeCell ref="A3:D3"/>
    <mergeCell ref="A7:A8"/>
    <mergeCell ref="B7:B8"/>
    <mergeCell ref="C7:C8"/>
    <mergeCell ref="D7:D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opLeftCell="D8" zoomScale="85" zoomScaleNormal="85" workbookViewId="0">
      <selection activeCell="L10" sqref="L10:O11"/>
    </sheetView>
  </sheetViews>
  <sheetFormatPr baseColWidth="10" defaultRowHeight="15" x14ac:dyDescent="0.25"/>
  <cols>
    <col min="1" max="1" width="36.28515625" customWidth="1"/>
    <col min="2" max="2" width="33.42578125" customWidth="1"/>
    <col min="3" max="3" width="22.85546875" customWidth="1"/>
    <col min="4" max="4" width="22" customWidth="1"/>
    <col min="5" max="5" width="17" customWidth="1"/>
    <col min="6" max="7" width="17.85546875" bestFit="1" customWidth="1"/>
    <col min="8" max="8" width="19.28515625" bestFit="1" customWidth="1"/>
    <col min="9" max="9" width="13.5703125" bestFit="1" customWidth="1"/>
  </cols>
  <sheetData>
    <row r="3" spans="1:9" ht="23.25" customHeight="1" thickBot="1" x14ac:dyDescent="0.35">
      <c r="A3" s="220" t="s">
        <v>201</v>
      </c>
      <c r="B3" s="220"/>
      <c r="C3" s="220"/>
      <c r="D3" s="220"/>
      <c r="E3" s="220"/>
      <c r="F3" s="220"/>
      <c r="G3" s="220"/>
      <c r="H3" s="220"/>
    </row>
    <row r="4" spans="1:9" ht="30.75" customHeight="1" thickBot="1" x14ac:dyDescent="0.3">
      <c r="A4" s="139" t="s">
        <v>176</v>
      </c>
      <c r="B4" s="140" t="s">
        <v>177</v>
      </c>
      <c r="C4" s="140" t="s">
        <v>178</v>
      </c>
      <c r="D4" s="139">
        <v>2018</v>
      </c>
      <c r="E4" s="209" t="s">
        <v>586</v>
      </c>
      <c r="F4" s="210"/>
      <c r="G4" s="210"/>
      <c r="H4" s="211"/>
    </row>
    <row r="5" spans="1:9" ht="30.75" customHeight="1" thickBot="1" x14ac:dyDescent="0.3">
      <c r="A5" s="141"/>
      <c r="B5" s="142"/>
      <c r="C5" s="142"/>
      <c r="D5" s="141"/>
      <c r="E5" s="139" t="s">
        <v>582</v>
      </c>
      <c r="F5" s="139" t="s">
        <v>583</v>
      </c>
      <c r="G5" s="139" t="s">
        <v>584</v>
      </c>
      <c r="H5" s="139" t="s">
        <v>585</v>
      </c>
    </row>
    <row r="6" spans="1:9" ht="54.75" customHeight="1" thickBot="1" x14ac:dyDescent="0.3">
      <c r="A6" s="143" t="s">
        <v>179</v>
      </c>
      <c r="B6" s="8" t="s">
        <v>180</v>
      </c>
      <c r="C6" s="144" t="s">
        <v>170</v>
      </c>
      <c r="D6" s="154">
        <f>853873+418</f>
        <v>854291</v>
      </c>
      <c r="E6" s="145">
        <f>D6*0.15</f>
        <v>128143.65</v>
      </c>
      <c r="F6" s="146">
        <f>D6*0.25</f>
        <v>213572.75</v>
      </c>
      <c r="G6" s="147">
        <f>D6*0.2</f>
        <v>170858.2</v>
      </c>
      <c r="H6" s="146">
        <f>D6*0.4</f>
        <v>341716.4</v>
      </c>
      <c r="I6" s="155"/>
    </row>
    <row r="7" spans="1:9" ht="111" customHeight="1" thickBot="1" x14ac:dyDescent="0.3">
      <c r="A7" s="8" t="s">
        <v>181</v>
      </c>
      <c r="B7" s="8" t="s">
        <v>182</v>
      </c>
      <c r="C7" s="144" t="s">
        <v>170</v>
      </c>
      <c r="D7" s="154">
        <v>258378</v>
      </c>
      <c r="E7" s="145">
        <f>D7*0.15</f>
        <v>38756.699999999997</v>
      </c>
      <c r="F7" s="146">
        <f>D7*0.25</f>
        <v>64594.5</v>
      </c>
      <c r="G7" s="147">
        <f>D7*0.2</f>
        <v>51675.600000000006</v>
      </c>
      <c r="H7" s="146">
        <f>D7*0.4</f>
        <v>103351.20000000001</v>
      </c>
    </row>
    <row r="8" spans="1:9" ht="54.75" customHeight="1" thickBot="1" x14ac:dyDescent="0.3">
      <c r="A8" s="8" t="s">
        <v>183</v>
      </c>
      <c r="B8" s="8" t="s">
        <v>184</v>
      </c>
      <c r="C8" s="144" t="s">
        <v>170</v>
      </c>
      <c r="D8" s="154">
        <v>75672</v>
      </c>
      <c r="E8" s="145">
        <f t="shared" ref="E8:E15" si="0">D8*0.15</f>
        <v>11350.8</v>
      </c>
      <c r="F8" s="146">
        <f t="shared" ref="F8:F15" si="1">D8*0.25</f>
        <v>18918</v>
      </c>
      <c r="G8" s="147">
        <f t="shared" ref="G8:G15" si="2">D8*0.2</f>
        <v>15134.400000000001</v>
      </c>
      <c r="H8" s="146">
        <f t="shared" ref="H8:H15" si="3">D8*0.4</f>
        <v>30268.800000000003</v>
      </c>
    </row>
    <row r="9" spans="1:9" ht="69" customHeight="1" thickBot="1" x14ac:dyDescent="0.3">
      <c r="A9" s="8" t="s">
        <v>185</v>
      </c>
      <c r="B9" s="8" t="s">
        <v>186</v>
      </c>
      <c r="C9" s="144" t="s">
        <v>170</v>
      </c>
      <c r="D9" s="154">
        <v>57502</v>
      </c>
      <c r="E9" s="145">
        <f t="shared" si="0"/>
        <v>8625.2999999999993</v>
      </c>
      <c r="F9" s="146">
        <f t="shared" si="1"/>
        <v>14375.5</v>
      </c>
      <c r="G9" s="147">
        <f t="shared" si="2"/>
        <v>11500.400000000001</v>
      </c>
      <c r="H9" s="146">
        <f t="shared" si="3"/>
        <v>23000.800000000003</v>
      </c>
    </row>
    <row r="10" spans="1:9" ht="54.75" customHeight="1" thickBot="1" x14ac:dyDescent="0.3">
      <c r="A10" s="8" t="s">
        <v>187</v>
      </c>
      <c r="B10" s="8" t="s">
        <v>188</v>
      </c>
      <c r="C10" s="144" t="s">
        <v>170</v>
      </c>
      <c r="D10" s="154">
        <v>26508</v>
      </c>
      <c r="E10" s="145">
        <f t="shared" si="0"/>
        <v>3976.2</v>
      </c>
      <c r="F10" s="146">
        <f t="shared" si="1"/>
        <v>6627</v>
      </c>
      <c r="G10" s="147">
        <f t="shared" si="2"/>
        <v>5301.6</v>
      </c>
      <c r="H10" s="146">
        <f t="shared" si="3"/>
        <v>10603.2</v>
      </c>
    </row>
    <row r="11" spans="1:9" ht="82.5" customHeight="1" thickBot="1" x14ac:dyDescent="0.3">
      <c r="A11" s="8" t="s">
        <v>189</v>
      </c>
      <c r="B11" s="8" t="s">
        <v>190</v>
      </c>
      <c r="C11" s="144" t="s">
        <v>170</v>
      </c>
      <c r="D11" s="154">
        <v>16743</v>
      </c>
      <c r="E11" s="145">
        <f t="shared" si="0"/>
        <v>2511.4499999999998</v>
      </c>
      <c r="F11" s="146">
        <f t="shared" si="1"/>
        <v>4185.75</v>
      </c>
      <c r="G11" s="147">
        <f t="shared" si="2"/>
        <v>3348.6000000000004</v>
      </c>
      <c r="H11" s="146">
        <f t="shared" si="3"/>
        <v>6697.2000000000007</v>
      </c>
    </row>
    <row r="12" spans="1:9" ht="55.5" customHeight="1" thickBot="1" x14ac:dyDescent="0.3">
      <c r="A12" s="8" t="s">
        <v>191</v>
      </c>
      <c r="B12" s="8" t="s">
        <v>192</v>
      </c>
      <c r="C12" s="148" t="s">
        <v>170</v>
      </c>
      <c r="D12" s="154">
        <v>209298</v>
      </c>
      <c r="E12" s="145">
        <f t="shared" si="0"/>
        <v>31394.699999999997</v>
      </c>
      <c r="F12" s="146">
        <f t="shared" si="1"/>
        <v>52324.5</v>
      </c>
      <c r="G12" s="147">
        <f t="shared" si="2"/>
        <v>41859.600000000006</v>
      </c>
      <c r="H12" s="146">
        <f t="shared" si="3"/>
        <v>83719.200000000012</v>
      </c>
    </row>
    <row r="13" spans="1:9" ht="32.25" customHeight="1" thickBot="1" x14ac:dyDescent="0.3">
      <c r="A13" s="8" t="s">
        <v>193</v>
      </c>
      <c r="B13" s="8" t="s">
        <v>194</v>
      </c>
      <c r="C13" s="149" t="s">
        <v>587</v>
      </c>
      <c r="D13" s="150">
        <v>3739091362</v>
      </c>
      <c r="E13" s="145">
        <f t="shared" si="0"/>
        <v>560863704.29999995</v>
      </c>
      <c r="F13" s="146">
        <f t="shared" si="1"/>
        <v>934772840.5</v>
      </c>
      <c r="G13" s="147">
        <f t="shared" si="2"/>
        <v>747818272.4000001</v>
      </c>
      <c r="H13" s="146">
        <f t="shared" si="3"/>
        <v>1495636544.8000002</v>
      </c>
    </row>
    <row r="14" spans="1:9" ht="54.75" customHeight="1" thickBot="1" x14ac:dyDescent="0.3">
      <c r="A14" s="8" t="s">
        <v>195</v>
      </c>
      <c r="B14" s="8" t="s">
        <v>196</v>
      </c>
      <c r="C14" s="149" t="s">
        <v>587</v>
      </c>
      <c r="D14" s="151">
        <v>2360397425</v>
      </c>
      <c r="E14" s="145">
        <f t="shared" si="0"/>
        <v>354059613.75</v>
      </c>
      <c r="F14" s="146">
        <f t="shared" si="1"/>
        <v>590099356.25</v>
      </c>
      <c r="G14" s="147">
        <f t="shared" si="2"/>
        <v>472079485</v>
      </c>
      <c r="H14" s="146">
        <f t="shared" si="3"/>
        <v>944158970</v>
      </c>
    </row>
    <row r="15" spans="1:9" ht="26.25" customHeight="1" thickBot="1" x14ac:dyDescent="0.3">
      <c r="A15" s="152" t="s">
        <v>197</v>
      </c>
      <c r="B15" s="152" t="s">
        <v>198</v>
      </c>
      <c r="C15" s="149" t="s">
        <v>587</v>
      </c>
      <c r="D15" s="153">
        <v>236415905</v>
      </c>
      <c r="E15" s="145">
        <f t="shared" si="0"/>
        <v>35462385.75</v>
      </c>
      <c r="F15" s="146">
        <f t="shared" si="1"/>
        <v>59103976.25</v>
      </c>
      <c r="G15" s="147">
        <f t="shared" si="2"/>
        <v>47283181</v>
      </c>
      <c r="H15" s="146">
        <f t="shared" si="3"/>
        <v>94566362</v>
      </c>
    </row>
  </sheetData>
  <mergeCells count="2">
    <mergeCell ref="E4:H4"/>
    <mergeCell ref="A3:H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5"/>
  <sheetViews>
    <sheetView topLeftCell="A73" workbookViewId="0">
      <selection activeCell="B1" sqref="B1:E1"/>
    </sheetView>
  </sheetViews>
  <sheetFormatPr baseColWidth="10" defaultRowHeight="15" x14ac:dyDescent="0.25"/>
  <cols>
    <col min="2" max="2" width="19.85546875" bestFit="1" customWidth="1"/>
    <col min="3" max="3" width="4.42578125" bestFit="1" customWidth="1"/>
    <col min="4" max="4" width="83.42578125" bestFit="1" customWidth="1"/>
    <col min="5" max="5" width="17.42578125" bestFit="1" customWidth="1"/>
  </cols>
  <sheetData>
    <row r="1" spans="2:7" ht="18.75" customHeight="1" x14ac:dyDescent="0.3">
      <c r="B1" s="226" t="s">
        <v>229</v>
      </c>
      <c r="C1" s="226"/>
      <c r="D1" s="226"/>
      <c r="E1" s="226"/>
    </row>
    <row r="2" spans="2:7" ht="18.75" x14ac:dyDescent="0.3">
      <c r="B2" s="226" t="s">
        <v>230</v>
      </c>
      <c r="C2" s="226"/>
      <c r="D2" s="226"/>
      <c r="E2" s="226"/>
      <c r="F2" s="21"/>
      <c r="G2" s="21"/>
    </row>
    <row r="3" spans="2:7" ht="18.75" customHeight="1" thickBot="1" x14ac:dyDescent="0.35">
      <c r="B3" s="226" t="s">
        <v>231</v>
      </c>
      <c r="C3" s="226"/>
      <c r="D3" s="226"/>
      <c r="E3" s="226"/>
    </row>
    <row r="4" spans="2:7" ht="21" x14ac:dyDescent="0.35">
      <c r="B4" s="40"/>
      <c r="C4" s="41"/>
      <c r="D4" s="41"/>
      <c r="E4" s="42"/>
    </row>
    <row r="5" spans="2:7" ht="21" x14ac:dyDescent="0.35">
      <c r="B5" s="43" t="s">
        <v>232</v>
      </c>
      <c r="C5" s="44"/>
      <c r="D5" s="44" t="s">
        <v>233</v>
      </c>
      <c r="E5" s="45"/>
    </row>
    <row r="6" spans="2:7" ht="21" x14ac:dyDescent="0.35">
      <c r="B6" s="46"/>
      <c r="C6" s="47"/>
      <c r="D6" s="47"/>
      <c r="E6" s="45"/>
    </row>
    <row r="7" spans="2:7" ht="21" x14ac:dyDescent="0.35">
      <c r="B7" s="48"/>
      <c r="C7" s="49"/>
      <c r="D7" s="50" t="s">
        <v>234</v>
      </c>
      <c r="E7" s="45">
        <v>1500000</v>
      </c>
    </row>
    <row r="8" spans="2:7" ht="21" x14ac:dyDescent="0.35">
      <c r="B8" s="48"/>
      <c r="C8" s="49"/>
      <c r="D8" s="50" t="s">
        <v>235</v>
      </c>
      <c r="E8" s="45">
        <v>1750000</v>
      </c>
    </row>
    <row r="9" spans="2:7" ht="21" x14ac:dyDescent="0.35">
      <c r="B9" s="48"/>
      <c r="C9" s="49"/>
      <c r="D9" s="50" t="s">
        <v>236</v>
      </c>
      <c r="E9" s="45">
        <v>1355000</v>
      </c>
    </row>
    <row r="10" spans="2:7" ht="21" x14ac:dyDescent="0.35">
      <c r="B10" s="48"/>
      <c r="C10" s="49"/>
      <c r="D10" s="50" t="s">
        <v>237</v>
      </c>
      <c r="E10" s="45">
        <v>1355000</v>
      </c>
    </row>
    <row r="11" spans="2:7" ht="21" x14ac:dyDescent="0.35">
      <c r="B11" s="48"/>
      <c r="C11" s="49"/>
      <c r="D11" s="50" t="s">
        <v>238</v>
      </c>
      <c r="E11" s="45">
        <v>550000</v>
      </c>
    </row>
    <row r="12" spans="2:7" ht="21" x14ac:dyDescent="0.35">
      <c r="B12" s="48"/>
      <c r="C12" s="49"/>
      <c r="D12" s="50" t="s">
        <v>239</v>
      </c>
      <c r="E12" s="45">
        <v>2550000</v>
      </c>
    </row>
    <row r="13" spans="2:7" ht="21" x14ac:dyDescent="0.35">
      <c r="B13" s="48"/>
      <c r="C13" s="49"/>
      <c r="D13" s="49" t="s">
        <v>240</v>
      </c>
      <c r="E13" s="51">
        <f>SUM(E7:E12)</f>
        <v>9060000</v>
      </c>
    </row>
    <row r="14" spans="2:7" ht="21" x14ac:dyDescent="0.35">
      <c r="B14" s="48"/>
      <c r="C14" s="49"/>
      <c r="D14" s="49"/>
      <c r="E14" s="45"/>
    </row>
    <row r="15" spans="2:7" ht="21" x14ac:dyDescent="0.35">
      <c r="B15" s="48"/>
      <c r="C15" s="49"/>
      <c r="D15" s="49" t="s">
        <v>241</v>
      </c>
      <c r="E15" s="45"/>
    </row>
    <row r="16" spans="2:7" ht="21" x14ac:dyDescent="0.35">
      <c r="B16" s="48"/>
      <c r="C16" s="49"/>
      <c r="D16" s="50" t="s">
        <v>242</v>
      </c>
      <c r="E16" s="45">
        <v>2565380</v>
      </c>
    </row>
    <row r="17" spans="2:5" ht="21" x14ac:dyDescent="0.35">
      <c r="B17" s="48"/>
      <c r="C17" s="49"/>
      <c r="D17" s="50" t="s">
        <v>243</v>
      </c>
      <c r="E17" s="45">
        <v>3229600</v>
      </c>
    </row>
    <row r="18" spans="2:5" ht="21" x14ac:dyDescent="0.35">
      <c r="B18" s="48"/>
      <c r="C18" s="49"/>
      <c r="D18" s="50" t="s">
        <v>244</v>
      </c>
      <c r="E18" s="45">
        <v>15768066</v>
      </c>
    </row>
    <row r="19" spans="2:5" ht="21" x14ac:dyDescent="0.35">
      <c r="B19" s="48"/>
      <c r="C19" s="49"/>
      <c r="D19" s="50" t="s">
        <v>245</v>
      </c>
      <c r="E19" s="45">
        <v>1932000</v>
      </c>
    </row>
    <row r="20" spans="2:5" ht="21" x14ac:dyDescent="0.35">
      <c r="B20" s="48"/>
      <c r="C20" s="49"/>
      <c r="D20" s="49" t="s">
        <v>240</v>
      </c>
      <c r="E20" s="51">
        <f>+E16+E17+E18+E19</f>
        <v>23495046</v>
      </c>
    </row>
    <row r="21" spans="2:5" ht="21" x14ac:dyDescent="0.35">
      <c r="B21" s="48"/>
      <c r="C21" s="49"/>
      <c r="D21" s="50"/>
      <c r="E21" s="45"/>
    </row>
    <row r="22" spans="2:5" ht="21" x14ac:dyDescent="0.35">
      <c r="B22" s="48"/>
      <c r="C22" s="49"/>
      <c r="D22" s="49" t="s">
        <v>246</v>
      </c>
      <c r="E22" s="45"/>
    </row>
    <row r="23" spans="2:5" ht="21" x14ac:dyDescent="0.35">
      <c r="B23" s="48"/>
      <c r="C23" s="49"/>
      <c r="D23" s="50" t="s">
        <v>247</v>
      </c>
      <c r="E23" s="45">
        <v>550000</v>
      </c>
    </row>
    <row r="24" spans="2:5" ht="21" x14ac:dyDescent="0.35">
      <c r="B24" s="48"/>
      <c r="C24" s="49"/>
      <c r="D24" s="50" t="s">
        <v>248</v>
      </c>
      <c r="E24" s="45">
        <v>680000</v>
      </c>
    </row>
    <row r="25" spans="2:5" ht="21" x14ac:dyDescent="0.35">
      <c r="B25" s="48"/>
      <c r="C25" s="49"/>
      <c r="D25" s="50" t="s">
        <v>249</v>
      </c>
      <c r="E25" s="45">
        <v>680000</v>
      </c>
    </row>
    <row r="26" spans="2:5" ht="21" x14ac:dyDescent="0.35">
      <c r="B26" s="48"/>
      <c r="C26" s="49"/>
      <c r="D26" s="50" t="s">
        <v>250</v>
      </c>
      <c r="E26" s="45">
        <v>1120000</v>
      </c>
    </row>
    <row r="27" spans="2:5" ht="21" x14ac:dyDescent="0.35">
      <c r="B27" s="48"/>
      <c r="C27" s="49"/>
      <c r="D27" s="50" t="s">
        <v>251</v>
      </c>
      <c r="E27" s="45">
        <v>550000</v>
      </c>
    </row>
    <row r="28" spans="2:5" ht="21" x14ac:dyDescent="0.35">
      <c r="B28" s="48"/>
      <c r="C28" s="49"/>
      <c r="D28" s="50" t="s">
        <v>252</v>
      </c>
      <c r="E28" s="45">
        <v>3189795</v>
      </c>
    </row>
    <row r="29" spans="2:5" ht="21" x14ac:dyDescent="0.35">
      <c r="B29" s="48"/>
      <c r="C29" s="49"/>
      <c r="D29" s="50" t="s">
        <v>253</v>
      </c>
      <c r="E29" s="45">
        <v>520000</v>
      </c>
    </row>
    <row r="30" spans="2:5" ht="21" x14ac:dyDescent="0.35">
      <c r="B30" s="48"/>
      <c r="C30" s="49"/>
      <c r="D30" s="50" t="s">
        <v>254</v>
      </c>
      <c r="E30" s="45">
        <v>550000</v>
      </c>
    </row>
    <row r="31" spans="2:5" ht="21" x14ac:dyDescent="0.35">
      <c r="B31" s="48"/>
      <c r="C31" s="49"/>
      <c r="D31" s="50" t="s">
        <v>255</v>
      </c>
      <c r="E31" s="45">
        <v>550000</v>
      </c>
    </row>
    <row r="32" spans="2:5" ht="21" x14ac:dyDescent="0.35">
      <c r="B32" s="48"/>
      <c r="C32" s="49"/>
      <c r="D32" s="50" t="s">
        <v>256</v>
      </c>
      <c r="E32" s="45">
        <v>450000</v>
      </c>
    </row>
    <row r="33" spans="2:5" ht="21" x14ac:dyDescent="0.35">
      <c r="B33" s="48"/>
      <c r="C33" s="49"/>
      <c r="D33" s="50" t="s">
        <v>257</v>
      </c>
      <c r="E33" s="52">
        <v>350000</v>
      </c>
    </row>
    <row r="34" spans="2:5" ht="21" x14ac:dyDescent="0.35">
      <c r="B34" s="48"/>
      <c r="C34" s="49"/>
      <c r="D34" s="50" t="s">
        <v>258</v>
      </c>
      <c r="E34" s="45">
        <v>650000</v>
      </c>
    </row>
    <row r="35" spans="2:5" ht="21" x14ac:dyDescent="0.35">
      <c r="B35" s="48"/>
      <c r="C35" s="49"/>
      <c r="D35" s="50" t="s">
        <v>259</v>
      </c>
      <c r="E35" s="52">
        <v>750000</v>
      </c>
    </row>
    <row r="36" spans="2:5" ht="21" x14ac:dyDescent="0.35">
      <c r="B36" s="48"/>
      <c r="C36" s="49"/>
      <c r="D36" s="49" t="s">
        <v>260</v>
      </c>
      <c r="E36" s="53">
        <f>+E23+E24+E25+E26+E27+E28+E29+E30+E31+E32+E33+E34+E35</f>
        <v>10589795</v>
      </c>
    </row>
    <row r="37" spans="2:5" ht="21.75" thickBot="1" x14ac:dyDescent="0.4">
      <c r="B37" s="54"/>
      <c r="C37" s="55"/>
      <c r="D37" s="56"/>
      <c r="E37" s="57"/>
    </row>
    <row r="38" spans="2:5" ht="21" x14ac:dyDescent="0.35">
      <c r="B38" s="221" t="s">
        <v>261</v>
      </c>
      <c r="C38" s="222"/>
      <c r="D38" s="222"/>
      <c r="E38" s="223"/>
    </row>
    <row r="39" spans="2:5" ht="21" x14ac:dyDescent="0.35">
      <c r="B39" s="227"/>
      <c r="C39" s="228"/>
      <c r="D39" s="228"/>
      <c r="E39" s="229"/>
    </row>
    <row r="40" spans="2:5" ht="21" x14ac:dyDescent="0.35">
      <c r="B40" s="58"/>
      <c r="C40" s="59"/>
      <c r="D40" s="50" t="s">
        <v>262</v>
      </c>
      <c r="E40" s="45">
        <v>200000</v>
      </c>
    </row>
    <row r="41" spans="2:5" ht="21" x14ac:dyDescent="0.35">
      <c r="B41" s="58"/>
      <c r="C41" s="59"/>
      <c r="D41" s="60" t="s">
        <v>263</v>
      </c>
      <c r="E41" s="45">
        <v>100000</v>
      </c>
    </row>
    <row r="42" spans="2:5" ht="21" x14ac:dyDescent="0.35">
      <c r="B42" s="58"/>
      <c r="C42" s="59"/>
      <c r="D42" s="49" t="s">
        <v>240</v>
      </c>
      <c r="E42" s="51">
        <f>+E40+E41</f>
        <v>300000</v>
      </c>
    </row>
    <row r="43" spans="2:5" ht="21.75" thickBot="1" x14ac:dyDescent="0.4">
      <c r="B43" s="61"/>
      <c r="C43" s="62"/>
      <c r="D43" s="62"/>
      <c r="E43" s="63"/>
    </row>
    <row r="44" spans="2:5" ht="21" x14ac:dyDescent="0.35">
      <c r="B44" s="221" t="s">
        <v>264</v>
      </c>
      <c r="C44" s="222"/>
      <c r="D44" s="222"/>
      <c r="E44" s="223"/>
    </row>
    <row r="45" spans="2:5" ht="21" x14ac:dyDescent="0.35">
      <c r="B45" s="58"/>
      <c r="C45" s="59"/>
      <c r="D45" s="59"/>
      <c r="E45" s="64"/>
    </row>
    <row r="46" spans="2:5" ht="21" x14ac:dyDescent="0.35">
      <c r="B46" s="58"/>
      <c r="C46" s="59"/>
      <c r="D46" s="65" t="s">
        <v>265</v>
      </c>
      <c r="E46" s="64">
        <v>150000</v>
      </c>
    </row>
    <row r="47" spans="2:5" ht="21" x14ac:dyDescent="0.35">
      <c r="B47" s="58"/>
      <c r="C47" s="59"/>
      <c r="D47" s="59" t="s">
        <v>266</v>
      </c>
      <c r="E47" s="64">
        <v>350000</v>
      </c>
    </row>
    <row r="48" spans="2:5" ht="21" x14ac:dyDescent="0.35">
      <c r="B48" s="58"/>
      <c r="C48" s="59"/>
      <c r="D48" s="49" t="s">
        <v>240</v>
      </c>
      <c r="E48" s="66">
        <f>E46+E47</f>
        <v>500000</v>
      </c>
    </row>
    <row r="49" spans="2:5" ht="21.75" thickBot="1" x14ac:dyDescent="0.4">
      <c r="B49" s="58"/>
      <c r="C49" s="59"/>
      <c r="D49" s="59"/>
      <c r="E49" s="64"/>
    </row>
    <row r="50" spans="2:5" ht="21" x14ac:dyDescent="0.35">
      <c r="B50" s="221" t="s">
        <v>267</v>
      </c>
      <c r="C50" s="222"/>
      <c r="D50" s="222"/>
      <c r="E50" s="223"/>
    </row>
    <row r="51" spans="2:5" ht="21" x14ac:dyDescent="0.35">
      <c r="B51" s="67"/>
      <c r="C51" s="68"/>
      <c r="D51" s="68"/>
      <c r="E51" s="69"/>
    </row>
    <row r="52" spans="2:5" ht="21" x14ac:dyDescent="0.35">
      <c r="B52" s="58"/>
      <c r="C52" s="49">
        <v>2</v>
      </c>
      <c r="D52" s="50" t="s">
        <v>268</v>
      </c>
      <c r="E52" s="45">
        <v>16500</v>
      </c>
    </row>
    <row r="53" spans="2:5" ht="21" x14ac:dyDescent="0.35">
      <c r="B53" s="58"/>
      <c r="C53" s="49">
        <v>1</v>
      </c>
      <c r="D53" s="50" t="s">
        <v>269</v>
      </c>
      <c r="E53" s="45">
        <v>24000</v>
      </c>
    </row>
    <row r="54" spans="2:5" ht="21" x14ac:dyDescent="0.35">
      <c r="B54" s="58"/>
      <c r="C54" s="49">
        <v>1</v>
      </c>
      <c r="D54" s="50" t="s">
        <v>270</v>
      </c>
      <c r="E54" s="45">
        <v>5200</v>
      </c>
    </row>
    <row r="55" spans="2:5" ht="21" x14ac:dyDescent="0.35">
      <c r="B55" s="58"/>
      <c r="C55" s="50"/>
      <c r="D55" s="49" t="s">
        <v>240</v>
      </c>
      <c r="E55" s="51">
        <f>+E52+E53+E54</f>
        <v>45700</v>
      </c>
    </row>
    <row r="56" spans="2:5" ht="21.75" thickBot="1" x14ac:dyDescent="0.4">
      <c r="B56" s="61"/>
      <c r="C56" s="62"/>
      <c r="D56" s="62"/>
      <c r="E56" s="63"/>
    </row>
    <row r="57" spans="2:5" ht="21" x14ac:dyDescent="0.35">
      <c r="B57" s="221" t="s">
        <v>271</v>
      </c>
      <c r="C57" s="222"/>
      <c r="D57" s="222"/>
      <c r="E57" s="223"/>
    </row>
    <row r="58" spans="2:5" ht="21" x14ac:dyDescent="0.35">
      <c r="B58" s="67"/>
      <c r="C58" s="68"/>
      <c r="D58" s="68"/>
      <c r="E58" s="69"/>
    </row>
    <row r="59" spans="2:5" ht="21" x14ac:dyDescent="0.35">
      <c r="B59" s="58"/>
      <c r="C59" s="49">
        <v>1</v>
      </c>
      <c r="D59" s="50" t="s">
        <v>272</v>
      </c>
      <c r="E59" s="45">
        <v>12000</v>
      </c>
    </row>
    <row r="60" spans="2:5" ht="21" x14ac:dyDescent="0.35">
      <c r="B60" s="58"/>
      <c r="C60" s="49">
        <v>2</v>
      </c>
      <c r="D60" s="50" t="s">
        <v>273</v>
      </c>
      <c r="E60" s="45">
        <v>8000</v>
      </c>
    </row>
    <row r="61" spans="2:5" ht="21" x14ac:dyDescent="0.35">
      <c r="B61" s="58"/>
      <c r="C61" s="49">
        <v>1</v>
      </c>
      <c r="D61" s="50" t="s">
        <v>274</v>
      </c>
      <c r="E61" s="45">
        <v>18000</v>
      </c>
    </row>
    <row r="62" spans="2:5" ht="21" x14ac:dyDescent="0.35">
      <c r="B62" s="58"/>
      <c r="C62" s="49"/>
      <c r="D62" s="50" t="s">
        <v>275</v>
      </c>
      <c r="E62" s="45">
        <v>250000</v>
      </c>
    </row>
    <row r="63" spans="2:5" ht="21" x14ac:dyDescent="0.35">
      <c r="B63" s="58"/>
      <c r="C63" s="49">
        <v>2</v>
      </c>
      <c r="D63" s="50" t="s">
        <v>276</v>
      </c>
      <c r="E63" s="45">
        <v>100000</v>
      </c>
    </row>
    <row r="64" spans="2:5" ht="21" x14ac:dyDescent="0.35">
      <c r="B64" s="58"/>
      <c r="C64" s="50"/>
      <c r="D64" s="49" t="s">
        <v>240</v>
      </c>
      <c r="E64" s="51">
        <f>SUM(E59:E63)</f>
        <v>388000</v>
      </c>
    </row>
    <row r="65" spans="2:5" ht="21.75" thickBot="1" x14ac:dyDescent="0.4">
      <c r="B65" s="61"/>
      <c r="C65" s="62"/>
      <c r="D65" s="62"/>
      <c r="E65" s="63"/>
    </row>
    <row r="66" spans="2:5" ht="21" x14ac:dyDescent="0.35">
      <c r="B66" s="221" t="s">
        <v>277</v>
      </c>
      <c r="C66" s="222"/>
      <c r="D66" s="222"/>
      <c r="E66" s="223"/>
    </row>
    <row r="67" spans="2:5" ht="21" x14ac:dyDescent="0.35">
      <c r="B67" s="67"/>
      <c r="C67" s="68"/>
      <c r="D67" s="68"/>
      <c r="E67" s="69"/>
    </row>
    <row r="68" spans="2:5" ht="21" x14ac:dyDescent="0.35">
      <c r="B68" s="58"/>
      <c r="C68" s="49">
        <v>2</v>
      </c>
      <c r="D68" s="50" t="s">
        <v>278</v>
      </c>
      <c r="E68" s="45">
        <v>16000</v>
      </c>
    </row>
    <row r="69" spans="2:5" ht="21" x14ac:dyDescent="0.35">
      <c r="B69" s="58"/>
      <c r="C69" s="49">
        <v>2</v>
      </c>
      <c r="D69" s="50" t="s">
        <v>279</v>
      </c>
      <c r="E69" s="45">
        <v>10000</v>
      </c>
    </row>
    <row r="70" spans="2:5" ht="21" x14ac:dyDescent="0.35">
      <c r="B70" s="58"/>
      <c r="C70" s="50"/>
      <c r="D70" s="49" t="s">
        <v>240</v>
      </c>
      <c r="E70" s="51">
        <f>E68+E69</f>
        <v>26000</v>
      </c>
    </row>
    <row r="71" spans="2:5" ht="21.75" thickBot="1" x14ac:dyDescent="0.4">
      <c r="B71" s="61"/>
      <c r="C71" s="62"/>
      <c r="D71" s="62"/>
      <c r="E71" s="63"/>
    </row>
    <row r="72" spans="2:5" ht="21" x14ac:dyDescent="0.35">
      <c r="B72" s="221" t="s">
        <v>280</v>
      </c>
      <c r="C72" s="222"/>
      <c r="D72" s="222"/>
      <c r="E72" s="223"/>
    </row>
    <row r="73" spans="2:5" ht="21" x14ac:dyDescent="0.35">
      <c r="B73" s="67"/>
      <c r="C73" s="68"/>
      <c r="D73" s="68"/>
      <c r="E73" s="69"/>
    </row>
    <row r="74" spans="2:5" ht="21" x14ac:dyDescent="0.35">
      <c r="B74" s="58"/>
      <c r="C74" s="49"/>
      <c r="D74" s="60" t="s">
        <v>281</v>
      </c>
      <c r="E74" s="45">
        <v>30000</v>
      </c>
    </row>
    <row r="75" spans="2:5" ht="21" x14ac:dyDescent="0.35">
      <c r="B75" s="58"/>
      <c r="C75" s="49"/>
      <c r="D75" s="60" t="s">
        <v>282</v>
      </c>
      <c r="E75" s="45">
        <v>30000</v>
      </c>
    </row>
    <row r="76" spans="2:5" ht="21" x14ac:dyDescent="0.35">
      <c r="B76" s="58"/>
      <c r="C76" s="49"/>
      <c r="D76" s="60" t="s">
        <v>283</v>
      </c>
      <c r="E76" s="45">
        <v>100000</v>
      </c>
    </row>
    <row r="77" spans="2:5" ht="21" x14ac:dyDescent="0.35">
      <c r="B77" s="58"/>
      <c r="C77" s="49">
        <v>4</v>
      </c>
      <c r="D77" s="60" t="s">
        <v>284</v>
      </c>
      <c r="E77" s="45">
        <v>270800</v>
      </c>
    </row>
    <row r="78" spans="2:5" ht="21" x14ac:dyDescent="0.35">
      <c r="B78" s="58"/>
      <c r="C78" s="50"/>
      <c r="D78" s="44" t="s">
        <v>240</v>
      </c>
      <c r="E78" s="51">
        <f>+E74+E75+E76+E77</f>
        <v>430800</v>
      </c>
    </row>
    <row r="79" spans="2:5" ht="21.75" thickBot="1" x14ac:dyDescent="0.4">
      <c r="B79" s="61"/>
      <c r="C79" s="62"/>
      <c r="D79" s="62"/>
      <c r="E79" s="63"/>
    </row>
    <row r="80" spans="2:5" ht="21" x14ac:dyDescent="0.35">
      <c r="B80" s="221" t="s">
        <v>285</v>
      </c>
      <c r="C80" s="222"/>
      <c r="D80" s="222"/>
      <c r="E80" s="223"/>
    </row>
    <row r="81" spans="2:5" ht="21" x14ac:dyDescent="0.35">
      <c r="B81" s="58"/>
      <c r="C81" s="59"/>
      <c r="D81" s="59"/>
      <c r="E81" s="64"/>
    </row>
    <row r="82" spans="2:5" ht="21" x14ac:dyDescent="0.35">
      <c r="B82" s="58"/>
      <c r="C82" s="70"/>
      <c r="D82" s="59" t="s">
        <v>286</v>
      </c>
      <c r="E82" s="64">
        <v>100000</v>
      </c>
    </row>
    <row r="83" spans="2:5" ht="21" x14ac:dyDescent="0.35">
      <c r="B83" s="58"/>
      <c r="C83" s="59"/>
      <c r="D83" s="49" t="s">
        <v>240</v>
      </c>
      <c r="E83" s="66">
        <f>E82</f>
        <v>100000</v>
      </c>
    </row>
    <row r="84" spans="2:5" ht="21.75" thickBot="1" x14ac:dyDescent="0.4">
      <c r="B84" s="61"/>
      <c r="C84" s="62"/>
      <c r="D84" s="62"/>
      <c r="E84" s="63"/>
    </row>
    <row r="85" spans="2:5" ht="21" x14ac:dyDescent="0.35">
      <c r="B85" s="221" t="s">
        <v>287</v>
      </c>
      <c r="C85" s="222"/>
      <c r="D85" s="222"/>
      <c r="E85" s="223"/>
    </row>
    <row r="86" spans="2:5" ht="21" x14ac:dyDescent="0.35">
      <c r="B86" s="58"/>
      <c r="C86" s="59"/>
      <c r="D86" s="59"/>
      <c r="E86" s="64"/>
    </row>
    <row r="87" spans="2:5" ht="21" x14ac:dyDescent="0.35">
      <c r="B87" s="58"/>
      <c r="C87" s="70">
        <v>1</v>
      </c>
      <c r="D87" s="59" t="s">
        <v>288</v>
      </c>
      <c r="E87" s="64">
        <v>15000</v>
      </c>
    </row>
    <row r="88" spans="2:5" ht="21" x14ac:dyDescent="0.35">
      <c r="B88" s="58"/>
      <c r="C88" s="70">
        <v>1</v>
      </c>
      <c r="D88" s="59" t="s">
        <v>289</v>
      </c>
      <c r="E88" s="64">
        <v>15000</v>
      </c>
    </row>
    <row r="89" spans="2:5" ht="21" x14ac:dyDescent="0.35">
      <c r="B89" s="58"/>
      <c r="C89" s="59"/>
      <c r="D89" s="49" t="s">
        <v>240</v>
      </c>
      <c r="E89" s="66">
        <f>SUM(E87:E88)</f>
        <v>30000</v>
      </c>
    </row>
    <row r="90" spans="2:5" ht="21.75" thickBot="1" x14ac:dyDescent="0.4">
      <c r="B90" s="61"/>
      <c r="C90" s="62"/>
      <c r="D90" s="62"/>
      <c r="E90" s="63"/>
    </row>
    <row r="91" spans="2:5" ht="21" x14ac:dyDescent="0.35">
      <c r="B91" s="221" t="s">
        <v>290</v>
      </c>
      <c r="C91" s="222"/>
      <c r="D91" s="222"/>
      <c r="E91" s="223"/>
    </row>
    <row r="92" spans="2:5" ht="21" x14ac:dyDescent="0.35">
      <c r="B92" s="58"/>
      <c r="C92" s="59"/>
      <c r="D92" s="59"/>
      <c r="E92" s="64"/>
    </row>
    <row r="93" spans="2:5" ht="21" x14ac:dyDescent="0.35">
      <c r="B93" s="58"/>
      <c r="C93" s="70">
        <v>6</v>
      </c>
      <c r="D93" s="59" t="s">
        <v>291</v>
      </c>
      <c r="E93" s="64">
        <v>43500</v>
      </c>
    </row>
    <row r="94" spans="2:5" ht="21" x14ac:dyDescent="0.35">
      <c r="B94" s="58"/>
      <c r="C94" s="70">
        <v>1</v>
      </c>
      <c r="D94" s="59" t="s">
        <v>292</v>
      </c>
      <c r="E94" s="64">
        <v>7000</v>
      </c>
    </row>
    <row r="95" spans="2:5" ht="21" x14ac:dyDescent="0.35">
      <c r="B95" s="58"/>
      <c r="C95" s="70">
        <v>1</v>
      </c>
      <c r="D95" s="59" t="s">
        <v>293</v>
      </c>
      <c r="E95" s="64">
        <v>20000</v>
      </c>
    </row>
    <row r="96" spans="2:5" ht="21" x14ac:dyDescent="0.35">
      <c r="B96" s="58"/>
      <c r="C96" s="70">
        <v>3</v>
      </c>
      <c r="D96" s="59" t="s">
        <v>294</v>
      </c>
      <c r="E96" s="64">
        <v>15000</v>
      </c>
    </row>
    <row r="97" spans="2:5" ht="21" x14ac:dyDescent="0.35">
      <c r="B97" s="58"/>
      <c r="C97" s="70">
        <v>2</v>
      </c>
      <c r="D97" s="59" t="s">
        <v>295</v>
      </c>
      <c r="E97" s="64">
        <v>3000</v>
      </c>
    </row>
    <row r="98" spans="2:5" ht="21" x14ac:dyDescent="0.35">
      <c r="B98" s="58"/>
      <c r="C98" s="70">
        <v>2</v>
      </c>
      <c r="D98" s="59" t="s">
        <v>296</v>
      </c>
      <c r="E98" s="64">
        <v>4000</v>
      </c>
    </row>
    <row r="99" spans="2:5" ht="21" x14ac:dyDescent="0.35">
      <c r="B99" s="58"/>
      <c r="C99" s="59"/>
      <c r="D99" s="49" t="s">
        <v>240</v>
      </c>
      <c r="E99" s="66">
        <f>SUM(E93:E98)</f>
        <v>92500</v>
      </c>
    </row>
    <row r="100" spans="2:5" ht="21.75" thickBot="1" x14ac:dyDescent="0.4">
      <c r="B100" s="61"/>
      <c r="C100" s="62"/>
      <c r="D100" s="62"/>
      <c r="E100" s="63"/>
    </row>
    <row r="101" spans="2:5" ht="21" x14ac:dyDescent="0.35">
      <c r="B101" s="221" t="s">
        <v>297</v>
      </c>
      <c r="C101" s="222"/>
      <c r="D101" s="222"/>
      <c r="E101" s="223"/>
    </row>
    <row r="102" spans="2:5" ht="21" x14ac:dyDescent="0.35">
      <c r="B102" s="71"/>
      <c r="C102" s="72"/>
      <c r="D102" s="72"/>
      <c r="E102" s="73"/>
    </row>
    <row r="103" spans="2:5" ht="21" x14ac:dyDescent="0.35">
      <c r="B103" s="58"/>
      <c r="C103" s="59"/>
      <c r="D103" s="65"/>
      <c r="E103" s="64"/>
    </row>
    <row r="104" spans="2:5" ht="21" x14ac:dyDescent="0.35">
      <c r="B104" s="58"/>
      <c r="C104" s="59"/>
      <c r="D104" s="65" t="s">
        <v>298</v>
      </c>
      <c r="E104" s="64">
        <v>180000</v>
      </c>
    </row>
    <row r="105" spans="2:5" ht="21" x14ac:dyDescent="0.35">
      <c r="B105" s="58"/>
      <c r="C105" s="59"/>
      <c r="D105" s="65" t="s">
        <v>299</v>
      </c>
      <c r="E105" s="64">
        <v>70000</v>
      </c>
    </row>
    <row r="106" spans="2:5" ht="21" x14ac:dyDescent="0.35">
      <c r="B106" s="58"/>
      <c r="C106" s="59"/>
      <c r="D106" s="44" t="s">
        <v>240</v>
      </c>
      <c r="E106" s="66">
        <f>SUM(E103:E105)</f>
        <v>250000</v>
      </c>
    </row>
    <row r="107" spans="2:5" ht="21.75" thickBot="1" x14ac:dyDescent="0.4">
      <c r="B107" s="61"/>
      <c r="C107" s="62"/>
      <c r="D107" s="74"/>
      <c r="E107" s="63"/>
    </row>
    <row r="108" spans="2:5" ht="21" x14ac:dyDescent="0.35">
      <c r="B108" s="221" t="s">
        <v>300</v>
      </c>
      <c r="C108" s="222"/>
      <c r="D108" s="222"/>
      <c r="E108" s="223"/>
    </row>
    <row r="109" spans="2:5" ht="21" x14ac:dyDescent="0.35">
      <c r="B109" s="58"/>
      <c r="C109" s="59"/>
      <c r="D109" s="59"/>
      <c r="E109" s="64"/>
    </row>
    <row r="110" spans="2:5" ht="21" x14ac:dyDescent="0.35">
      <c r="B110" s="58"/>
      <c r="C110" s="70">
        <v>2</v>
      </c>
      <c r="D110" s="59" t="s">
        <v>278</v>
      </c>
      <c r="E110" s="64">
        <v>21334</v>
      </c>
    </row>
    <row r="111" spans="2:5" ht="21" x14ac:dyDescent="0.35">
      <c r="B111" s="58"/>
      <c r="C111" s="70">
        <v>2</v>
      </c>
      <c r="D111" s="59" t="s">
        <v>301</v>
      </c>
      <c r="E111" s="64">
        <v>5200</v>
      </c>
    </row>
    <row r="112" spans="2:5" ht="21" x14ac:dyDescent="0.35">
      <c r="B112" s="58"/>
      <c r="C112" s="70">
        <v>3</v>
      </c>
      <c r="D112" s="59" t="s">
        <v>302</v>
      </c>
      <c r="E112" s="64">
        <v>10695</v>
      </c>
    </row>
    <row r="113" spans="2:5" ht="21" x14ac:dyDescent="0.35">
      <c r="B113" s="58"/>
      <c r="C113" s="70">
        <v>8</v>
      </c>
      <c r="D113" s="59" t="s">
        <v>303</v>
      </c>
      <c r="E113" s="64">
        <v>20416</v>
      </c>
    </row>
    <row r="114" spans="2:5" ht="21" x14ac:dyDescent="0.35">
      <c r="B114" s="58"/>
      <c r="C114" s="70">
        <v>5</v>
      </c>
      <c r="D114" s="59" t="s">
        <v>304</v>
      </c>
      <c r="E114" s="64">
        <v>45500</v>
      </c>
    </row>
    <row r="115" spans="2:5" ht="21" x14ac:dyDescent="0.35">
      <c r="B115" s="58"/>
      <c r="C115" s="59"/>
      <c r="D115" s="49" t="s">
        <v>240</v>
      </c>
      <c r="E115" s="66">
        <f>SUM(E110:E114)</f>
        <v>103145</v>
      </c>
    </row>
    <row r="116" spans="2:5" ht="21.75" thickBot="1" x14ac:dyDescent="0.4">
      <c r="B116" s="61"/>
      <c r="C116" s="62"/>
      <c r="D116" s="62"/>
      <c r="E116" s="63"/>
    </row>
    <row r="117" spans="2:5" ht="21" x14ac:dyDescent="0.35">
      <c r="B117" s="75"/>
      <c r="C117" s="75"/>
      <c r="D117" s="75"/>
      <c r="E117" s="76"/>
    </row>
    <row r="118" spans="2:5" ht="21.75" thickBot="1" x14ac:dyDescent="0.4">
      <c r="B118" s="59"/>
      <c r="C118" s="59"/>
      <c r="D118" s="59"/>
      <c r="E118" s="77"/>
    </row>
    <row r="119" spans="2:5" ht="21" x14ac:dyDescent="0.35">
      <c r="B119" s="221" t="s">
        <v>305</v>
      </c>
      <c r="C119" s="222"/>
      <c r="D119" s="222"/>
      <c r="E119" s="223"/>
    </row>
    <row r="120" spans="2:5" ht="21" x14ac:dyDescent="0.35">
      <c r="B120" s="67"/>
      <c r="C120" s="68"/>
      <c r="D120" s="68"/>
      <c r="E120" s="78"/>
    </row>
    <row r="121" spans="2:5" ht="21" x14ac:dyDescent="0.35">
      <c r="B121" s="58"/>
      <c r="C121" s="70">
        <v>4</v>
      </c>
      <c r="D121" s="59" t="s">
        <v>268</v>
      </c>
      <c r="E121" s="64">
        <v>48000</v>
      </c>
    </row>
    <row r="122" spans="2:5" ht="21" x14ac:dyDescent="0.35">
      <c r="B122" s="58"/>
      <c r="C122" s="70">
        <v>2</v>
      </c>
      <c r="D122" s="65" t="s">
        <v>306</v>
      </c>
      <c r="E122" s="64">
        <v>3000</v>
      </c>
    </row>
    <row r="123" spans="2:5" ht="21" x14ac:dyDescent="0.35">
      <c r="B123" s="58"/>
      <c r="C123" s="70">
        <v>2</v>
      </c>
      <c r="D123" s="65" t="s">
        <v>307</v>
      </c>
      <c r="E123" s="64">
        <v>128000</v>
      </c>
    </row>
    <row r="124" spans="2:5" ht="21" x14ac:dyDescent="0.35">
      <c r="B124" s="58"/>
      <c r="C124" s="70"/>
      <c r="D124" s="49" t="s">
        <v>240</v>
      </c>
      <c r="E124" s="66">
        <f>SUM(E121:E123)</f>
        <v>179000</v>
      </c>
    </row>
    <row r="125" spans="2:5" ht="21.75" thickBot="1" x14ac:dyDescent="0.4">
      <c r="B125" s="58"/>
      <c r="C125" s="59"/>
      <c r="D125" s="59"/>
      <c r="E125" s="64"/>
    </row>
    <row r="126" spans="2:5" ht="21" x14ac:dyDescent="0.35">
      <c r="B126" s="221" t="s">
        <v>308</v>
      </c>
      <c r="C126" s="222"/>
      <c r="D126" s="222"/>
      <c r="E126" s="223"/>
    </row>
    <row r="127" spans="2:5" ht="21" x14ac:dyDescent="0.35">
      <c r="B127" s="58"/>
      <c r="C127" s="59"/>
      <c r="D127" s="59"/>
      <c r="E127" s="64"/>
    </row>
    <row r="128" spans="2:5" ht="21" x14ac:dyDescent="0.35">
      <c r="B128" s="58"/>
      <c r="C128" s="70">
        <v>1</v>
      </c>
      <c r="D128" s="59" t="s">
        <v>309</v>
      </c>
      <c r="E128" s="64">
        <v>15500</v>
      </c>
    </row>
    <row r="129" spans="2:5" ht="21" x14ac:dyDescent="0.35">
      <c r="B129" s="58"/>
      <c r="C129" s="70"/>
      <c r="D129" s="65" t="s">
        <v>310</v>
      </c>
      <c r="E129" s="64">
        <v>18000</v>
      </c>
    </row>
    <row r="130" spans="2:5" ht="21" x14ac:dyDescent="0.35">
      <c r="B130" s="58"/>
      <c r="C130" s="70">
        <v>2</v>
      </c>
      <c r="D130" s="65" t="s">
        <v>311</v>
      </c>
      <c r="E130" s="64">
        <v>25500</v>
      </c>
    </row>
    <row r="131" spans="2:5" ht="21" x14ac:dyDescent="0.35">
      <c r="B131" s="58"/>
      <c r="C131" s="70"/>
      <c r="D131" s="65" t="s">
        <v>312</v>
      </c>
      <c r="E131" s="64">
        <v>15000</v>
      </c>
    </row>
    <row r="132" spans="2:5" ht="21" x14ac:dyDescent="0.35">
      <c r="B132" s="58"/>
      <c r="C132" s="59"/>
      <c r="D132" s="44" t="s">
        <v>240</v>
      </c>
      <c r="E132" s="66">
        <f>SUM(E128:E131)</f>
        <v>74000</v>
      </c>
    </row>
    <row r="133" spans="2:5" ht="21.75" thickBot="1" x14ac:dyDescent="0.4">
      <c r="B133" s="61"/>
      <c r="C133" s="62"/>
      <c r="D133" s="62"/>
      <c r="E133" s="63"/>
    </row>
    <row r="134" spans="2:5" ht="21" x14ac:dyDescent="0.35">
      <c r="B134" s="221" t="s">
        <v>313</v>
      </c>
      <c r="C134" s="222"/>
      <c r="D134" s="222"/>
      <c r="E134" s="223"/>
    </row>
    <row r="135" spans="2:5" ht="21" x14ac:dyDescent="0.35">
      <c r="B135" s="58"/>
      <c r="C135" s="59"/>
      <c r="D135" s="59"/>
      <c r="E135" s="64"/>
    </row>
    <row r="136" spans="2:5" ht="21" x14ac:dyDescent="0.35">
      <c r="B136" s="58"/>
      <c r="C136" s="70">
        <v>1</v>
      </c>
      <c r="D136" s="59" t="s">
        <v>314</v>
      </c>
      <c r="E136" s="64">
        <v>25000</v>
      </c>
    </row>
    <row r="137" spans="2:5" ht="21" x14ac:dyDescent="0.35">
      <c r="B137" s="58"/>
      <c r="C137" s="70">
        <v>2</v>
      </c>
      <c r="D137" s="59" t="s">
        <v>315</v>
      </c>
      <c r="E137" s="64">
        <v>22000</v>
      </c>
    </row>
    <row r="138" spans="2:5" ht="21" x14ac:dyDescent="0.35">
      <c r="B138" s="58"/>
      <c r="C138" s="70">
        <v>1</v>
      </c>
      <c r="D138" s="59" t="s">
        <v>316</v>
      </c>
      <c r="E138" s="64">
        <v>17500</v>
      </c>
    </row>
    <row r="139" spans="2:5" ht="21" x14ac:dyDescent="0.35">
      <c r="B139" s="58"/>
      <c r="C139" s="70">
        <v>2</v>
      </c>
      <c r="D139" s="59" t="s">
        <v>317</v>
      </c>
      <c r="E139" s="64">
        <v>22000</v>
      </c>
    </row>
    <row r="140" spans="2:5" ht="21" x14ac:dyDescent="0.35">
      <c r="B140" s="58"/>
      <c r="C140" s="70">
        <v>1</v>
      </c>
      <c r="D140" s="59" t="s">
        <v>318</v>
      </c>
      <c r="E140" s="64">
        <v>15000</v>
      </c>
    </row>
    <row r="141" spans="2:5" ht="21" x14ac:dyDescent="0.35">
      <c r="B141" s="58"/>
      <c r="C141" s="70">
        <v>4</v>
      </c>
      <c r="D141" s="59" t="s">
        <v>268</v>
      </c>
      <c r="E141" s="64">
        <v>25000</v>
      </c>
    </row>
    <row r="142" spans="2:5" ht="21" x14ac:dyDescent="0.35">
      <c r="B142" s="58"/>
      <c r="C142" s="59"/>
      <c r="D142" s="49" t="s">
        <v>240</v>
      </c>
      <c r="E142" s="66">
        <f>+E136+E141+E138+E139+E140+E137</f>
        <v>126500</v>
      </c>
    </row>
    <row r="143" spans="2:5" ht="21.75" thickBot="1" x14ac:dyDescent="0.4">
      <c r="B143" s="61"/>
      <c r="C143" s="62"/>
      <c r="D143" s="62"/>
      <c r="E143" s="63"/>
    </row>
    <row r="144" spans="2:5" ht="21" x14ac:dyDescent="0.35">
      <c r="B144" s="221" t="s">
        <v>319</v>
      </c>
      <c r="C144" s="222"/>
      <c r="D144" s="222"/>
      <c r="E144" s="223"/>
    </row>
    <row r="145" spans="2:5" ht="21" x14ac:dyDescent="0.35">
      <c r="B145" s="58"/>
      <c r="C145" s="59"/>
      <c r="D145" s="59"/>
      <c r="E145" s="64"/>
    </row>
    <row r="146" spans="2:5" ht="21" x14ac:dyDescent="0.35">
      <c r="B146" s="58"/>
      <c r="C146" s="59">
        <v>1</v>
      </c>
      <c r="D146" s="65" t="s">
        <v>320</v>
      </c>
      <c r="E146" s="64">
        <v>175000</v>
      </c>
    </row>
    <row r="147" spans="2:5" ht="21" x14ac:dyDescent="0.35">
      <c r="B147" s="58"/>
      <c r="C147" s="59">
        <v>2</v>
      </c>
      <c r="D147" s="65" t="s">
        <v>321</v>
      </c>
      <c r="E147" s="64">
        <v>38000</v>
      </c>
    </row>
    <row r="148" spans="2:5" ht="21" x14ac:dyDescent="0.35">
      <c r="B148" s="58"/>
      <c r="C148" s="59">
        <v>5</v>
      </c>
      <c r="D148" s="65" t="s">
        <v>268</v>
      </c>
      <c r="E148" s="64">
        <v>35000</v>
      </c>
    </row>
    <row r="149" spans="2:5" ht="21" x14ac:dyDescent="0.35">
      <c r="B149" s="58"/>
      <c r="C149" s="59">
        <v>1</v>
      </c>
      <c r="D149" s="65" t="s">
        <v>322</v>
      </c>
      <c r="E149" s="64">
        <v>38000</v>
      </c>
    </row>
    <row r="150" spans="2:5" ht="21" x14ac:dyDescent="0.35">
      <c r="B150" s="58"/>
      <c r="C150" s="59">
        <v>1</v>
      </c>
      <c r="D150" s="65" t="s">
        <v>323</v>
      </c>
      <c r="E150" s="64">
        <v>80000</v>
      </c>
    </row>
    <row r="151" spans="2:5" ht="21" x14ac:dyDescent="0.35">
      <c r="B151" s="58"/>
      <c r="C151" s="59">
        <v>1</v>
      </c>
      <c r="D151" s="65" t="s">
        <v>324</v>
      </c>
      <c r="E151" s="64">
        <v>20000</v>
      </c>
    </row>
    <row r="152" spans="2:5" ht="21" x14ac:dyDescent="0.35">
      <c r="B152" s="58"/>
      <c r="C152" s="59">
        <v>4</v>
      </c>
      <c r="D152" s="65" t="s">
        <v>325</v>
      </c>
      <c r="E152" s="64">
        <v>26000</v>
      </c>
    </row>
    <row r="153" spans="2:5" ht="21" x14ac:dyDescent="0.35">
      <c r="B153" s="58"/>
      <c r="C153" s="59"/>
      <c r="D153" s="49" t="s">
        <v>240</v>
      </c>
      <c r="E153" s="66">
        <f>SUM(E146:E152)</f>
        <v>412000</v>
      </c>
    </row>
    <row r="154" spans="2:5" ht="21.75" thickBot="1" x14ac:dyDescent="0.4">
      <c r="B154" s="61"/>
      <c r="C154" s="62"/>
      <c r="D154" s="62"/>
      <c r="E154" s="63"/>
    </row>
    <row r="155" spans="2:5" ht="21" x14ac:dyDescent="0.35">
      <c r="B155" s="221" t="s">
        <v>326</v>
      </c>
      <c r="C155" s="222"/>
      <c r="D155" s="222"/>
      <c r="E155" s="223"/>
    </row>
    <row r="156" spans="2:5" ht="21" x14ac:dyDescent="0.35">
      <c r="B156" s="58"/>
      <c r="C156" s="59"/>
      <c r="D156" s="59"/>
      <c r="E156" s="64"/>
    </row>
    <row r="157" spans="2:5" ht="21" x14ac:dyDescent="0.35">
      <c r="B157" s="58"/>
      <c r="C157" s="59">
        <v>1</v>
      </c>
      <c r="D157" s="59" t="s">
        <v>274</v>
      </c>
      <c r="E157" s="64">
        <v>20000</v>
      </c>
    </row>
    <row r="158" spans="2:5" ht="21" x14ac:dyDescent="0.35">
      <c r="B158" s="58"/>
      <c r="C158" s="59">
        <v>8</v>
      </c>
      <c r="D158" s="59" t="s">
        <v>327</v>
      </c>
      <c r="E158" s="64">
        <v>50000</v>
      </c>
    </row>
    <row r="159" spans="2:5" ht="21" x14ac:dyDescent="0.35">
      <c r="B159" s="58"/>
      <c r="C159" s="59"/>
      <c r="D159" s="59" t="s">
        <v>262</v>
      </c>
      <c r="E159" s="64">
        <v>300000</v>
      </c>
    </row>
    <row r="160" spans="2:5" ht="21" x14ac:dyDescent="0.35">
      <c r="B160" s="58"/>
      <c r="C160" s="59"/>
      <c r="D160" s="59"/>
      <c r="E160" s="64"/>
    </row>
    <row r="161" spans="2:5" ht="21" x14ac:dyDescent="0.35">
      <c r="B161" s="58"/>
      <c r="C161" s="59"/>
      <c r="D161" s="49" t="s">
        <v>240</v>
      </c>
      <c r="E161" s="66">
        <f>SUM(E157:E160)</f>
        <v>370000</v>
      </c>
    </row>
    <row r="162" spans="2:5" ht="21.75" thickBot="1" x14ac:dyDescent="0.4">
      <c r="B162" s="61"/>
      <c r="C162" s="62"/>
      <c r="D162" s="62"/>
      <c r="E162" s="63"/>
    </row>
    <row r="163" spans="2:5" ht="21" x14ac:dyDescent="0.35">
      <c r="B163" s="221" t="s">
        <v>328</v>
      </c>
      <c r="C163" s="222"/>
      <c r="D163" s="222"/>
      <c r="E163" s="223"/>
    </row>
    <row r="164" spans="2:5" ht="21" x14ac:dyDescent="0.35">
      <c r="B164" s="58"/>
      <c r="C164" s="59"/>
      <c r="D164" s="59"/>
      <c r="E164" s="64"/>
    </row>
    <row r="165" spans="2:5" ht="21" x14ac:dyDescent="0.35">
      <c r="B165" s="58"/>
      <c r="C165" s="59">
        <v>5</v>
      </c>
      <c r="D165" s="59" t="s">
        <v>329</v>
      </c>
      <c r="E165" s="64">
        <v>50000</v>
      </c>
    </row>
    <row r="166" spans="2:5" ht="21" x14ac:dyDescent="0.35">
      <c r="B166" s="58"/>
      <c r="C166" s="59"/>
      <c r="D166" s="59" t="s">
        <v>330</v>
      </c>
      <c r="E166" s="64">
        <v>650000</v>
      </c>
    </row>
    <row r="167" spans="2:5" ht="21" x14ac:dyDescent="0.35">
      <c r="B167" s="58"/>
      <c r="C167" s="59">
        <v>1</v>
      </c>
      <c r="D167" s="59" t="s">
        <v>331</v>
      </c>
      <c r="E167" s="64">
        <v>35000</v>
      </c>
    </row>
    <row r="168" spans="2:5" ht="21" x14ac:dyDescent="0.35">
      <c r="B168" s="58"/>
      <c r="C168" s="59">
        <v>5</v>
      </c>
      <c r="D168" s="59" t="s">
        <v>268</v>
      </c>
      <c r="E168" s="64">
        <v>50000</v>
      </c>
    </row>
    <row r="169" spans="2:5" ht="21" x14ac:dyDescent="0.35">
      <c r="B169" s="58"/>
      <c r="C169" s="59"/>
      <c r="D169" s="49" t="s">
        <v>240</v>
      </c>
      <c r="E169" s="66">
        <f>SUM(E165:E168)</f>
        <v>785000</v>
      </c>
    </row>
    <row r="170" spans="2:5" ht="21.75" thickBot="1" x14ac:dyDescent="0.4">
      <c r="B170" s="61"/>
      <c r="C170" s="62"/>
      <c r="D170" s="62"/>
      <c r="E170" s="63"/>
    </row>
    <row r="171" spans="2:5" ht="21" x14ac:dyDescent="0.35">
      <c r="B171" s="221" t="s">
        <v>332</v>
      </c>
      <c r="C171" s="222"/>
      <c r="D171" s="222"/>
      <c r="E171" s="223"/>
    </row>
    <row r="172" spans="2:5" ht="21" x14ac:dyDescent="0.35">
      <c r="B172" s="58"/>
      <c r="C172" s="59"/>
      <c r="D172" s="59"/>
      <c r="E172" s="64"/>
    </row>
    <row r="173" spans="2:5" ht="21" x14ac:dyDescent="0.35">
      <c r="B173" s="58"/>
      <c r="C173" s="59"/>
      <c r="D173" s="59" t="s">
        <v>333</v>
      </c>
      <c r="E173" s="64">
        <v>100000</v>
      </c>
    </row>
    <row r="174" spans="2:5" ht="21" x14ac:dyDescent="0.35">
      <c r="B174" s="58"/>
      <c r="C174" s="59">
        <v>2</v>
      </c>
      <c r="D174" s="59" t="s">
        <v>334</v>
      </c>
      <c r="E174" s="64">
        <v>255000</v>
      </c>
    </row>
    <row r="175" spans="2:5" ht="21" x14ac:dyDescent="0.35">
      <c r="B175" s="58"/>
      <c r="C175" s="59"/>
      <c r="D175" s="49" t="s">
        <v>240</v>
      </c>
      <c r="E175" s="66">
        <f>SUM(E173:E174)</f>
        <v>355000</v>
      </c>
    </row>
    <row r="176" spans="2:5" ht="21" x14ac:dyDescent="0.35">
      <c r="B176" s="58"/>
      <c r="C176" s="59"/>
      <c r="D176" s="49"/>
      <c r="E176" s="66"/>
    </row>
    <row r="177" spans="2:5" ht="21.75" thickBot="1" x14ac:dyDescent="0.4">
      <c r="B177" s="61"/>
      <c r="C177" s="62"/>
      <c r="D177" s="62"/>
      <c r="E177" s="63"/>
    </row>
    <row r="178" spans="2:5" ht="21" x14ac:dyDescent="0.35">
      <c r="B178" s="221" t="s">
        <v>335</v>
      </c>
      <c r="C178" s="222"/>
      <c r="D178" s="222"/>
      <c r="E178" s="223"/>
    </row>
    <row r="179" spans="2:5" ht="21" x14ac:dyDescent="0.35">
      <c r="B179" s="58"/>
      <c r="C179" s="59"/>
      <c r="D179" s="59"/>
      <c r="E179" s="64"/>
    </row>
    <row r="180" spans="2:5" ht="21" x14ac:dyDescent="0.35">
      <c r="B180" s="58"/>
      <c r="C180" s="59">
        <v>1</v>
      </c>
      <c r="D180" s="59" t="s">
        <v>336</v>
      </c>
      <c r="E180" s="64">
        <v>6000</v>
      </c>
    </row>
    <row r="181" spans="2:5" ht="21" x14ac:dyDescent="0.35">
      <c r="B181" s="58"/>
      <c r="C181" s="59">
        <v>1</v>
      </c>
      <c r="D181" s="59" t="s">
        <v>337</v>
      </c>
      <c r="E181" s="64">
        <v>12000</v>
      </c>
    </row>
    <row r="182" spans="2:5" ht="21" x14ac:dyDescent="0.35">
      <c r="B182" s="58"/>
      <c r="C182" s="59">
        <v>1</v>
      </c>
      <c r="D182" s="59" t="s">
        <v>338</v>
      </c>
      <c r="E182" s="64">
        <v>7000</v>
      </c>
    </row>
    <row r="183" spans="2:5" ht="21" x14ac:dyDescent="0.35">
      <c r="B183" s="58"/>
      <c r="C183" s="59"/>
      <c r="D183" s="49" t="s">
        <v>240</v>
      </c>
      <c r="E183" s="66">
        <f>SUM(E180:E182)</f>
        <v>25000</v>
      </c>
    </row>
    <row r="184" spans="2:5" ht="21.75" thickBot="1" x14ac:dyDescent="0.4">
      <c r="B184" s="61"/>
      <c r="C184" s="62"/>
      <c r="D184" s="62"/>
      <c r="E184" s="63"/>
    </row>
    <row r="185" spans="2:5" ht="21" x14ac:dyDescent="0.35">
      <c r="B185" s="221" t="s">
        <v>339</v>
      </c>
      <c r="C185" s="222"/>
      <c r="D185" s="222"/>
      <c r="E185" s="223"/>
    </row>
    <row r="186" spans="2:5" ht="21" x14ac:dyDescent="0.35">
      <c r="B186" s="58"/>
      <c r="C186" s="59">
        <v>1</v>
      </c>
      <c r="D186" s="59" t="s">
        <v>274</v>
      </c>
      <c r="E186" s="64">
        <v>25000</v>
      </c>
    </row>
    <row r="187" spans="2:5" ht="21" x14ac:dyDescent="0.35">
      <c r="B187" s="58"/>
      <c r="C187" s="59"/>
      <c r="D187" s="59" t="s">
        <v>340</v>
      </c>
      <c r="E187" s="64">
        <v>50000</v>
      </c>
    </row>
    <row r="188" spans="2:5" ht="21" x14ac:dyDescent="0.35">
      <c r="B188" s="58"/>
      <c r="C188" s="59"/>
      <c r="D188" s="59" t="s">
        <v>341</v>
      </c>
      <c r="E188" s="64">
        <v>300000</v>
      </c>
    </row>
    <row r="189" spans="2:5" ht="21" x14ac:dyDescent="0.35">
      <c r="B189" s="58"/>
      <c r="C189" s="59"/>
      <c r="D189" s="49" t="s">
        <v>240</v>
      </c>
      <c r="E189" s="66">
        <f>SUM(E186:E188)</f>
        <v>375000</v>
      </c>
    </row>
    <row r="190" spans="2:5" ht="21.75" thickBot="1" x14ac:dyDescent="0.4">
      <c r="B190" s="61"/>
      <c r="C190" s="62"/>
      <c r="D190" s="62"/>
      <c r="E190" s="63"/>
    </row>
    <row r="191" spans="2:5" ht="21" x14ac:dyDescent="0.35">
      <c r="B191" s="221" t="s">
        <v>342</v>
      </c>
      <c r="C191" s="222"/>
      <c r="D191" s="222"/>
      <c r="E191" s="223"/>
    </row>
    <row r="192" spans="2:5" ht="21" x14ac:dyDescent="0.35">
      <c r="B192" s="58"/>
      <c r="C192" s="59"/>
      <c r="D192" s="59"/>
      <c r="E192" s="64"/>
    </row>
    <row r="193" spans="2:5" ht="21" x14ac:dyDescent="0.35">
      <c r="B193" s="58"/>
      <c r="C193" s="59">
        <v>3</v>
      </c>
      <c r="D193" s="59" t="s">
        <v>343</v>
      </c>
      <c r="E193" s="64">
        <v>15000</v>
      </c>
    </row>
    <row r="194" spans="2:5" ht="21" x14ac:dyDescent="0.35">
      <c r="B194" s="58"/>
      <c r="C194" s="59">
        <v>3</v>
      </c>
      <c r="D194" s="59" t="s">
        <v>278</v>
      </c>
      <c r="E194" s="64">
        <v>45000</v>
      </c>
    </row>
    <row r="195" spans="2:5" ht="21" x14ac:dyDescent="0.35">
      <c r="B195" s="58"/>
      <c r="C195" s="59">
        <v>5</v>
      </c>
      <c r="D195" s="59" t="s">
        <v>344</v>
      </c>
      <c r="E195" s="64">
        <v>70000</v>
      </c>
    </row>
    <row r="196" spans="2:5" ht="21" x14ac:dyDescent="0.35">
      <c r="B196" s="58"/>
      <c r="C196" s="59">
        <v>1</v>
      </c>
      <c r="D196" s="59" t="s">
        <v>345</v>
      </c>
      <c r="E196" s="64">
        <v>25000</v>
      </c>
    </row>
    <row r="197" spans="2:5" ht="21" x14ac:dyDescent="0.35">
      <c r="B197" s="58"/>
      <c r="C197" s="59">
        <v>4</v>
      </c>
      <c r="D197" s="59" t="s">
        <v>346</v>
      </c>
      <c r="E197" s="64">
        <v>105000</v>
      </c>
    </row>
    <row r="198" spans="2:5" ht="21" x14ac:dyDescent="0.35">
      <c r="B198" s="58"/>
      <c r="C198" s="59"/>
      <c r="D198" s="49" t="s">
        <v>240</v>
      </c>
      <c r="E198" s="66">
        <f>SUM(E193:E197)</f>
        <v>260000</v>
      </c>
    </row>
    <row r="199" spans="2:5" ht="21.75" thickBot="1" x14ac:dyDescent="0.4">
      <c r="B199" s="61"/>
      <c r="C199" s="62"/>
      <c r="D199" s="62"/>
      <c r="E199" s="63"/>
    </row>
    <row r="200" spans="2:5" ht="21" x14ac:dyDescent="0.35">
      <c r="B200" s="221" t="s">
        <v>347</v>
      </c>
      <c r="C200" s="222"/>
      <c r="D200" s="222"/>
      <c r="E200" s="223"/>
    </row>
    <row r="201" spans="2:5" ht="21" x14ac:dyDescent="0.35">
      <c r="B201" s="58"/>
      <c r="C201" s="59"/>
      <c r="D201" s="65"/>
      <c r="E201" s="64"/>
    </row>
    <row r="202" spans="2:5" ht="21" x14ac:dyDescent="0.35">
      <c r="B202" s="58"/>
      <c r="C202" s="59">
        <v>1</v>
      </c>
      <c r="D202" s="59" t="s">
        <v>348</v>
      </c>
      <c r="E202" s="64">
        <v>125000</v>
      </c>
    </row>
    <row r="203" spans="2:5" ht="21" x14ac:dyDescent="0.35">
      <c r="B203" s="58"/>
      <c r="C203" s="59">
        <v>1</v>
      </c>
      <c r="D203" s="59" t="s">
        <v>349</v>
      </c>
      <c r="E203" s="64">
        <v>22000</v>
      </c>
    </row>
    <row r="204" spans="2:5" ht="21" x14ac:dyDescent="0.35">
      <c r="B204" s="58"/>
      <c r="C204" s="59"/>
      <c r="D204" s="49" t="s">
        <v>240</v>
      </c>
      <c r="E204" s="66">
        <f>SUM(E202:E203)</f>
        <v>147000</v>
      </c>
    </row>
    <row r="205" spans="2:5" ht="21.75" thickBot="1" x14ac:dyDescent="0.4">
      <c r="B205" s="61"/>
      <c r="C205" s="62"/>
      <c r="D205" s="62"/>
      <c r="E205" s="63"/>
    </row>
    <row r="206" spans="2:5" ht="21" x14ac:dyDescent="0.35">
      <c r="B206" s="221" t="s">
        <v>350</v>
      </c>
      <c r="C206" s="222"/>
      <c r="D206" s="222"/>
      <c r="E206" s="223"/>
    </row>
    <row r="207" spans="2:5" ht="21" x14ac:dyDescent="0.35">
      <c r="B207" s="58"/>
      <c r="C207" s="59"/>
      <c r="D207" s="59"/>
      <c r="E207" s="64"/>
    </row>
    <row r="208" spans="2:5" ht="21" x14ac:dyDescent="0.35">
      <c r="B208" s="58"/>
      <c r="C208" s="59">
        <v>1</v>
      </c>
      <c r="D208" s="59" t="s">
        <v>351</v>
      </c>
      <c r="E208" s="64">
        <v>30000</v>
      </c>
    </row>
    <row r="209" spans="2:5" ht="21" x14ac:dyDescent="0.35">
      <c r="B209" s="58"/>
      <c r="C209" s="59">
        <v>2</v>
      </c>
      <c r="D209" s="59" t="s">
        <v>352</v>
      </c>
      <c r="E209" s="64">
        <v>45000</v>
      </c>
    </row>
    <row r="210" spans="2:5" ht="21" x14ac:dyDescent="0.35">
      <c r="B210" s="58"/>
      <c r="C210" s="59">
        <v>5</v>
      </c>
      <c r="D210" s="59" t="s">
        <v>353</v>
      </c>
      <c r="E210" s="64">
        <v>25000</v>
      </c>
    </row>
    <row r="211" spans="2:5" ht="21" x14ac:dyDescent="0.35">
      <c r="B211" s="58"/>
      <c r="C211" s="59">
        <v>1</v>
      </c>
      <c r="D211" s="59" t="s">
        <v>354</v>
      </c>
      <c r="E211" s="64">
        <v>7000</v>
      </c>
    </row>
    <row r="212" spans="2:5" ht="21" x14ac:dyDescent="0.35">
      <c r="B212" s="58"/>
      <c r="C212" s="59">
        <v>1</v>
      </c>
      <c r="D212" s="59" t="s">
        <v>274</v>
      </c>
      <c r="E212" s="64">
        <v>20000</v>
      </c>
    </row>
    <row r="213" spans="2:5" ht="21" x14ac:dyDescent="0.35">
      <c r="B213" s="58"/>
      <c r="C213" s="59"/>
      <c r="D213" s="49" t="s">
        <v>240</v>
      </c>
      <c r="E213" s="66">
        <f>SUM(E208:E212)</f>
        <v>127000</v>
      </c>
    </row>
    <row r="214" spans="2:5" ht="21.75" thickBot="1" x14ac:dyDescent="0.4">
      <c r="B214" s="61"/>
      <c r="C214" s="62"/>
      <c r="D214" s="62"/>
      <c r="E214" s="63"/>
    </row>
    <row r="215" spans="2:5" ht="21" x14ac:dyDescent="0.35">
      <c r="B215" s="221" t="s">
        <v>355</v>
      </c>
      <c r="C215" s="222"/>
      <c r="D215" s="222"/>
      <c r="E215" s="223"/>
    </row>
    <row r="216" spans="2:5" ht="21" x14ac:dyDescent="0.35">
      <c r="B216" s="58"/>
      <c r="C216" s="59"/>
      <c r="D216" s="59"/>
      <c r="E216" s="64"/>
    </row>
    <row r="217" spans="2:5" ht="21" x14ac:dyDescent="0.35">
      <c r="B217" s="58"/>
      <c r="C217" s="59">
        <v>2</v>
      </c>
      <c r="D217" s="59" t="s">
        <v>268</v>
      </c>
      <c r="E217" s="64">
        <v>16000</v>
      </c>
    </row>
    <row r="218" spans="2:5" ht="21" x14ac:dyDescent="0.35">
      <c r="B218" s="58"/>
      <c r="C218" s="59">
        <v>1</v>
      </c>
      <c r="D218" s="59" t="s">
        <v>356</v>
      </c>
      <c r="E218" s="64">
        <v>7000</v>
      </c>
    </row>
    <row r="219" spans="2:5" ht="21" x14ac:dyDescent="0.35">
      <c r="B219" s="58"/>
      <c r="C219" s="59"/>
      <c r="D219" s="49" t="s">
        <v>240</v>
      </c>
      <c r="E219" s="66">
        <f>SUM(E217:E218)</f>
        <v>23000</v>
      </c>
    </row>
    <row r="220" spans="2:5" ht="21.75" thickBot="1" x14ac:dyDescent="0.4">
      <c r="B220" s="61"/>
      <c r="C220" s="62"/>
      <c r="D220" s="62"/>
      <c r="E220" s="63"/>
    </row>
    <row r="221" spans="2:5" ht="21" x14ac:dyDescent="0.35">
      <c r="B221" s="221" t="s">
        <v>357</v>
      </c>
      <c r="C221" s="222"/>
      <c r="D221" s="222"/>
      <c r="E221" s="223"/>
    </row>
    <row r="222" spans="2:5" ht="21" x14ac:dyDescent="0.35">
      <c r="B222" s="58"/>
      <c r="C222" s="65"/>
      <c r="D222" s="65"/>
      <c r="E222" s="64"/>
    </row>
    <row r="223" spans="2:5" ht="21" x14ac:dyDescent="0.35">
      <c r="B223" s="58"/>
      <c r="C223" s="65">
        <v>2</v>
      </c>
      <c r="D223" s="65" t="s">
        <v>307</v>
      </c>
      <c r="E223" s="64">
        <v>250000</v>
      </c>
    </row>
    <row r="224" spans="2:5" ht="21" x14ac:dyDescent="0.35">
      <c r="B224" s="58"/>
      <c r="C224" s="65">
        <v>6</v>
      </c>
      <c r="D224" s="65" t="s">
        <v>318</v>
      </c>
      <c r="E224" s="64">
        <v>100000</v>
      </c>
    </row>
    <row r="225" spans="2:5" ht="21" x14ac:dyDescent="0.35">
      <c r="B225" s="58"/>
      <c r="C225" s="65"/>
      <c r="D225" s="65" t="s">
        <v>358</v>
      </c>
      <c r="E225" s="64">
        <v>450000</v>
      </c>
    </row>
    <row r="226" spans="2:5" ht="21" x14ac:dyDescent="0.35">
      <c r="B226" s="58"/>
      <c r="C226" s="65"/>
      <c r="D226" s="65"/>
      <c r="E226" s="64"/>
    </row>
    <row r="227" spans="2:5" ht="21" x14ac:dyDescent="0.35">
      <c r="B227" s="58"/>
      <c r="C227" s="59"/>
      <c r="D227" s="49" t="s">
        <v>240</v>
      </c>
      <c r="E227" s="66">
        <f>SUM(E223:E226)</f>
        <v>800000</v>
      </c>
    </row>
    <row r="228" spans="2:5" ht="21.75" thickBot="1" x14ac:dyDescent="0.4">
      <c r="B228" s="61"/>
      <c r="C228" s="62"/>
      <c r="D228" s="62"/>
      <c r="E228" s="63"/>
    </row>
    <row r="229" spans="2:5" ht="21" x14ac:dyDescent="0.35">
      <c r="B229" s="221" t="s">
        <v>359</v>
      </c>
      <c r="C229" s="222"/>
      <c r="D229" s="222"/>
      <c r="E229" s="223"/>
    </row>
    <row r="230" spans="2:5" ht="21" x14ac:dyDescent="0.35">
      <c r="B230" s="58"/>
      <c r="C230" s="59"/>
      <c r="D230" s="59"/>
      <c r="E230" s="64"/>
    </row>
    <row r="231" spans="2:5" ht="21" x14ac:dyDescent="0.35">
      <c r="B231" s="58"/>
      <c r="C231" s="59">
        <v>2</v>
      </c>
      <c r="D231" s="59" t="s">
        <v>360</v>
      </c>
      <c r="E231" s="64">
        <v>7400</v>
      </c>
    </row>
    <row r="232" spans="2:5" ht="21" x14ac:dyDescent="0.35">
      <c r="B232" s="58"/>
      <c r="C232" s="59">
        <v>1</v>
      </c>
      <c r="D232" s="59" t="s">
        <v>354</v>
      </c>
      <c r="E232" s="64">
        <v>10000</v>
      </c>
    </row>
    <row r="233" spans="2:5" ht="21" x14ac:dyDescent="0.35">
      <c r="B233" s="58"/>
      <c r="C233" s="59">
        <v>5</v>
      </c>
      <c r="D233" s="59" t="s">
        <v>343</v>
      </c>
      <c r="E233" s="64">
        <v>24750</v>
      </c>
    </row>
    <row r="234" spans="2:5" ht="21" x14ac:dyDescent="0.35">
      <c r="B234" s="58"/>
      <c r="C234" s="59"/>
      <c r="D234" s="59" t="s">
        <v>361</v>
      </c>
      <c r="E234" s="64">
        <v>200000</v>
      </c>
    </row>
    <row r="235" spans="2:5" ht="21" x14ac:dyDescent="0.35">
      <c r="B235" s="58"/>
      <c r="C235" s="59"/>
      <c r="D235" s="59"/>
      <c r="E235" s="64"/>
    </row>
    <row r="236" spans="2:5" ht="21" x14ac:dyDescent="0.35">
      <c r="B236" s="58"/>
      <c r="C236" s="59"/>
      <c r="D236" s="49" t="s">
        <v>240</v>
      </c>
      <c r="E236" s="66">
        <f>SUM(E231:E235)</f>
        <v>242150</v>
      </c>
    </row>
    <row r="237" spans="2:5" ht="21.75" thickBot="1" x14ac:dyDescent="0.4">
      <c r="B237" s="61"/>
      <c r="C237" s="62"/>
      <c r="D237" s="62"/>
      <c r="E237" s="63"/>
    </row>
    <row r="238" spans="2:5" ht="21" x14ac:dyDescent="0.35">
      <c r="B238" s="221" t="s">
        <v>362</v>
      </c>
      <c r="C238" s="222"/>
      <c r="D238" s="222"/>
      <c r="E238" s="223"/>
    </row>
    <row r="239" spans="2:5" ht="21" x14ac:dyDescent="0.35">
      <c r="B239" s="58"/>
      <c r="C239" s="59"/>
      <c r="D239" s="59"/>
      <c r="E239" s="64"/>
    </row>
    <row r="240" spans="2:5" ht="21" x14ac:dyDescent="0.35">
      <c r="B240" s="58"/>
      <c r="C240" s="59">
        <v>4</v>
      </c>
      <c r="D240" s="59" t="s">
        <v>363</v>
      </c>
      <c r="E240" s="64">
        <v>22000</v>
      </c>
    </row>
    <row r="241" spans="2:5" ht="21" x14ac:dyDescent="0.35">
      <c r="B241" s="58"/>
      <c r="C241" s="59">
        <v>3</v>
      </c>
      <c r="D241" s="59" t="s">
        <v>364</v>
      </c>
      <c r="E241" s="64">
        <v>27000</v>
      </c>
    </row>
    <row r="242" spans="2:5" ht="21" x14ac:dyDescent="0.35">
      <c r="B242" s="58"/>
      <c r="C242" s="59">
        <v>10</v>
      </c>
      <c r="D242" s="59" t="s">
        <v>365</v>
      </c>
      <c r="E242" s="64">
        <v>35000</v>
      </c>
    </row>
    <row r="243" spans="2:5" ht="21" x14ac:dyDescent="0.35">
      <c r="B243" s="58"/>
      <c r="C243" s="59"/>
      <c r="D243" s="49" t="s">
        <v>240</v>
      </c>
      <c r="E243" s="66">
        <f>SUM(E240:E242)</f>
        <v>84000</v>
      </c>
    </row>
    <row r="244" spans="2:5" ht="21.75" thickBot="1" x14ac:dyDescent="0.4">
      <c r="B244" s="61"/>
      <c r="C244" s="62"/>
      <c r="D244" s="62"/>
      <c r="E244" s="63"/>
    </row>
    <row r="245" spans="2:5" ht="21" x14ac:dyDescent="0.35">
      <c r="B245" s="221" t="s">
        <v>366</v>
      </c>
      <c r="C245" s="222"/>
      <c r="D245" s="222"/>
      <c r="E245" s="223"/>
    </row>
    <row r="246" spans="2:5" ht="21" x14ac:dyDescent="0.35">
      <c r="B246" s="58"/>
      <c r="C246" s="59"/>
      <c r="D246" s="59"/>
      <c r="E246" s="64"/>
    </row>
    <row r="247" spans="2:5" ht="21" x14ac:dyDescent="0.35">
      <c r="B247" s="58"/>
      <c r="C247" s="59">
        <v>1</v>
      </c>
      <c r="D247" s="59" t="s">
        <v>367</v>
      </c>
      <c r="E247" s="64">
        <v>15500</v>
      </c>
    </row>
    <row r="248" spans="2:5" ht="21" x14ac:dyDescent="0.35">
      <c r="B248" s="58"/>
      <c r="C248" s="59">
        <v>5</v>
      </c>
      <c r="D248" s="59" t="s">
        <v>368</v>
      </c>
      <c r="E248" s="64">
        <v>30000</v>
      </c>
    </row>
    <row r="249" spans="2:5" ht="21" x14ac:dyDescent="0.35">
      <c r="B249" s="58"/>
      <c r="C249" s="59">
        <v>1</v>
      </c>
      <c r="D249" s="59" t="s">
        <v>269</v>
      </c>
      <c r="E249" s="64">
        <v>6500</v>
      </c>
    </row>
    <row r="250" spans="2:5" ht="21" x14ac:dyDescent="0.35">
      <c r="B250" s="58"/>
      <c r="C250" s="59">
        <v>1</v>
      </c>
      <c r="D250" s="59" t="s">
        <v>369</v>
      </c>
      <c r="E250" s="64">
        <v>6500</v>
      </c>
    </row>
    <row r="251" spans="2:5" ht="21" x14ac:dyDescent="0.35">
      <c r="B251" s="58"/>
      <c r="C251" s="59"/>
      <c r="D251" s="65" t="s">
        <v>370</v>
      </c>
      <c r="E251" s="64">
        <v>600000</v>
      </c>
    </row>
    <row r="252" spans="2:5" ht="21" x14ac:dyDescent="0.35">
      <c r="B252" s="58"/>
      <c r="C252" s="59">
        <v>1</v>
      </c>
      <c r="D252" s="59" t="s">
        <v>371</v>
      </c>
      <c r="E252" s="64">
        <v>25000</v>
      </c>
    </row>
    <row r="253" spans="2:5" ht="21" x14ac:dyDescent="0.35">
      <c r="B253" s="58"/>
      <c r="C253" s="59"/>
      <c r="D253" s="49" t="s">
        <v>240</v>
      </c>
      <c r="E253" s="66">
        <f>SUM(E247:E252)</f>
        <v>683500</v>
      </c>
    </row>
    <row r="254" spans="2:5" ht="21.75" thickBot="1" x14ac:dyDescent="0.4">
      <c r="B254" s="61"/>
      <c r="C254" s="62"/>
      <c r="D254" s="62"/>
      <c r="E254" s="63"/>
    </row>
    <row r="255" spans="2:5" ht="21" x14ac:dyDescent="0.35">
      <c r="B255" s="221" t="s">
        <v>372</v>
      </c>
      <c r="C255" s="222"/>
      <c r="D255" s="222"/>
      <c r="E255" s="223"/>
    </row>
    <row r="256" spans="2:5" ht="21" x14ac:dyDescent="0.35">
      <c r="B256" s="58"/>
      <c r="C256" s="59"/>
      <c r="D256" s="59"/>
      <c r="E256" s="64"/>
    </row>
    <row r="257" spans="2:5" ht="21" x14ac:dyDescent="0.35">
      <c r="B257" s="58"/>
      <c r="C257" s="59">
        <v>2</v>
      </c>
      <c r="D257" s="59" t="s">
        <v>373</v>
      </c>
      <c r="E257" s="64">
        <v>13800</v>
      </c>
    </row>
    <row r="258" spans="2:5" ht="21" x14ac:dyDescent="0.35">
      <c r="B258" s="58"/>
      <c r="C258" s="59">
        <v>2</v>
      </c>
      <c r="D258" s="59" t="s">
        <v>374</v>
      </c>
      <c r="E258" s="64">
        <v>33000</v>
      </c>
    </row>
    <row r="259" spans="2:5" ht="21" x14ac:dyDescent="0.35">
      <c r="B259" s="58"/>
      <c r="C259" s="59">
        <v>1</v>
      </c>
      <c r="D259" s="59" t="s">
        <v>375</v>
      </c>
      <c r="E259" s="64">
        <v>39800</v>
      </c>
    </row>
    <row r="260" spans="2:5" ht="21" x14ac:dyDescent="0.35">
      <c r="B260" s="58"/>
      <c r="C260" s="59">
        <v>2</v>
      </c>
      <c r="D260" s="59" t="s">
        <v>376</v>
      </c>
      <c r="E260" s="64">
        <v>20700</v>
      </c>
    </row>
    <row r="261" spans="2:5" ht="21" x14ac:dyDescent="0.35">
      <c r="B261" s="58"/>
      <c r="C261" s="59">
        <v>2</v>
      </c>
      <c r="D261" s="59" t="s">
        <v>278</v>
      </c>
      <c r="E261" s="64">
        <v>24200</v>
      </c>
    </row>
    <row r="262" spans="2:5" ht="21" x14ac:dyDescent="0.35">
      <c r="B262" s="58"/>
      <c r="C262" s="59">
        <v>2</v>
      </c>
      <c r="D262" s="59" t="s">
        <v>377</v>
      </c>
      <c r="E262" s="64">
        <v>14420</v>
      </c>
    </row>
    <row r="263" spans="2:5" ht="21" x14ac:dyDescent="0.35">
      <c r="B263" s="58"/>
      <c r="C263" s="59">
        <v>4</v>
      </c>
      <c r="D263" s="59" t="s">
        <v>378</v>
      </c>
      <c r="E263" s="64">
        <v>38000</v>
      </c>
    </row>
    <row r="264" spans="2:5" ht="21" x14ac:dyDescent="0.35">
      <c r="B264" s="58"/>
      <c r="C264" s="59">
        <v>1</v>
      </c>
      <c r="D264" s="59" t="s">
        <v>379</v>
      </c>
      <c r="E264" s="64">
        <v>15000</v>
      </c>
    </row>
    <row r="265" spans="2:5" ht="21" x14ac:dyDescent="0.35">
      <c r="B265" s="58"/>
      <c r="C265" s="59">
        <v>1</v>
      </c>
      <c r="D265" s="59" t="s">
        <v>274</v>
      </c>
      <c r="E265" s="64">
        <v>25000</v>
      </c>
    </row>
    <row r="266" spans="2:5" ht="21" x14ac:dyDescent="0.35">
      <c r="B266" s="58"/>
      <c r="C266" s="59"/>
      <c r="D266" s="49" t="s">
        <v>240</v>
      </c>
      <c r="E266" s="66">
        <f>SUM(E257:E265)</f>
        <v>223920</v>
      </c>
    </row>
    <row r="267" spans="2:5" ht="21.75" thickBot="1" x14ac:dyDescent="0.4">
      <c r="B267" s="61"/>
      <c r="C267" s="62"/>
      <c r="D267" s="62"/>
      <c r="E267" s="63"/>
    </row>
    <row r="268" spans="2:5" ht="21" x14ac:dyDescent="0.35">
      <c r="B268" s="221" t="s">
        <v>380</v>
      </c>
      <c r="C268" s="222"/>
      <c r="D268" s="222"/>
      <c r="E268" s="223"/>
    </row>
    <row r="269" spans="2:5" ht="21" x14ac:dyDescent="0.35">
      <c r="B269" s="58"/>
      <c r="C269" s="59"/>
      <c r="D269" s="59"/>
      <c r="E269" s="64"/>
    </row>
    <row r="270" spans="2:5" ht="21" x14ac:dyDescent="0.35">
      <c r="B270" s="58"/>
      <c r="C270" s="59"/>
      <c r="D270" s="65" t="s">
        <v>381</v>
      </c>
      <c r="E270" s="64">
        <v>800000</v>
      </c>
    </row>
    <row r="271" spans="2:5" ht="21" x14ac:dyDescent="0.35">
      <c r="B271" s="58"/>
      <c r="C271" s="59"/>
      <c r="D271" s="59" t="s">
        <v>382</v>
      </c>
      <c r="E271" s="64">
        <v>400000</v>
      </c>
    </row>
    <row r="272" spans="2:5" ht="21" x14ac:dyDescent="0.35">
      <c r="B272" s="58"/>
      <c r="C272" s="59"/>
      <c r="D272" s="59" t="s">
        <v>383</v>
      </c>
      <c r="E272" s="64">
        <v>250000</v>
      </c>
    </row>
    <row r="273" spans="2:5" ht="21" x14ac:dyDescent="0.35">
      <c r="B273" s="58"/>
      <c r="C273" s="59"/>
      <c r="D273" s="59" t="s">
        <v>384</v>
      </c>
      <c r="E273" s="64">
        <v>300000</v>
      </c>
    </row>
    <row r="274" spans="2:5" ht="21" x14ac:dyDescent="0.35">
      <c r="B274" s="58"/>
      <c r="C274" s="59"/>
      <c r="D274" s="49" t="s">
        <v>240</v>
      </c>
      <c r="E274" s="66">
        <f>SUM(E270:E273)</f>
        <v>1750000</v>
      </c>
    </row>
    <row r="275" spans="2:5" ht="21.75" thickBot="1" x14ac:dyDescent="0.4">
      <c r="B275" s="61"/>
      <c r="C275" s="62"/>
      <c r="D275" s="62"/>
      <c r="E275" s="63"/>
    </row>
    <row r="276" spans="2:5" ht="21.75" thickBot="1" x14ac:dyDescent="0.4">
      <c r="B276" s="79"/>
      <c r="C276" s="79"/>
      <c r="D276" s="79"/>
      <c r="E276" s="80"/>
    </row>
    <row r="277" spans="2:5" ht="21" x14ac:dyDescent="0.35">
      <c r="B277" s="221" t="s">
        <v>385</v>
      </c>
      <c r="C277" s="222"/>
      <c r="D277" s="222"/>
      <c r="E277" s="223"/>
    </row>
    <row r="278" spans="2:5" ht="21" x14ac:dyDescent="0.35">
      <c r="B278" s="58"/>
      <c r="C278" s="59"/>
      <c r="D278" s="59"/>
      <c r="E278" s="64"/>
    </row>
    <row r="279" spans="2:5" ht="21" x14ac:dyDescent="0.35">
      <c r="B279" s="58"/>
      <c r="C279" s="59"/>
      <c r="D279" s="65" t="s">
        <v>386</v>
      </c>
      <c r="E279" s="64">
        <v>60000</v>
      </c>
    </row>
    <row r="280" spans="2:5" ht="21" x14ac:dyDescent="0.35">
      <c r="B280" s="58"/>
      <c r="C280" s="59"/>
      <c r="D280" s="59" t="s">
        <v>387</v>
      </c>
      <c r="E280" s="64">
        <v>35000</v>
      </c>
    </row>
    <row r="281" spans="2:5" ht="21" x14ac:dyDescent="0.35">
      <c r="B281" s="58"/>
      <c r="C281" s="59"/>
      <c r="D281" s="59"/>
      <c r="E281" s="64"/>
    </row>
    <row r="282" spans="2:5" ht="21" x14ac:dyDescent="0.35">
      <c r="B282" s="58"/>
      <c r="C282" s="59"/>
      <c r="D282" s="49" t="s">
        <v>240</v>
      </c>
      <c r="E282" s="66">
        <f>SUM(E279:E281)</f>
        <v>95000</v>
      </c>
    </row>
    <row r="283" spans="2:5" ht="21.75" thickBot="1" x14ac:dyDescent="0.4">
      <c r="B283" s="61"/>
      <c r="C283" s="62"/>
      <c r="D283" s="62"/>
      <c r="E283" s="63"/>
    </row>
    <row r="284" spans="2:5" ht="21.75" thickBot="1" x14ac:dyDescent="0.4">
      <c r="B284" s="79"/>
      <c r="C284" s="79"/>
      <c r="D284" s="79"/>
      <c r="E284" s="80"/>
    </row>
    <row r="285" spans="2:5" ht="21.75" thickBot="1" x14ac:dyDescent="0.4">
      <c r="B285" s="224" t="s">
        <v>388</v>
      </c>
      <c r="C285" s="225"/>
      <c r="D285" s="225"/>
      <c r="E285" s="81">
        <f>+E13+E20+E36+E42+E48+E55+E64+E70+E78+E83+E89+E99+E106+E115+E124+E132+E142+E153+E161+E169+E175+E183+E189+E198+E204+E213+E219+E227+E236+E243+E253+E266+E274+E282</f>
        <v>52548056</v>
      </c>
    </row>
  </sheetData>
  <mergeCells count="36">
    <mergeCell ref="B57:E57"/>
    <mergeCell ref="B66:E66"/>
    <mergeCell ref="B72:E72"/>
    <mergeCell ref="B80:E80"/>
    <mergeCell ref="B50:E50"/>
    <mergeCell ref="B229:E229"/>
    <mergeCell ref="B238:E238"/>
    <mergeCell ref="B155:E155"/>
    <mergeCell ref="B163:E163"/>
    <mergeCell ref="B171:E171"/>
    <mergeCell ref="B178:E178"/>
    <mergeCell ref="B1:E1"/>
    <mergeCell ref="B3:E3"/>
    <mergeCell ref="B38:E38"/>
    <mergeCell ref="B39:E39"/>
    <mergeCell ref="B44:E44"/>
    <mergeCell ref="B2:E2"/>
    <mergeCell ref="B221:E221"/>
    <mergeCell ref="B85:E85"/>
    <mergeCell ref="B91:E91"/>
    <mergeCell ref="B101:E101"/>
    <mergeCell ref="B108:E108"/>
    <mergeCell ref="B119:E119"/>
    <mergeCell ref="B126:E126"/>
    <mergeCell ref="B134:E134"/>
    <mergeCell ref="B144:E144"/>
    <mergeCell ref="B185:E185"/>
    <mergeCell ref="B191:E191"/>
    <mergeCell ref="B200:E200"/>
    <mergeCell ref="B206:E206"/>
    <mergeCell ref="B215:E215"/>
    <mergeCell ref="B245:E245"/>
    <mergeCell ref="B255:E255"/>
    <mergeCell ref="B268:E268"/>
    <mergeCell ref="B277:E277"/>
    <mergeCell ref="B285:D28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3"/>
  <sheetViews>
    <sheetView topLeftCell="A286" workbookViewId="0">
      <selection activeCell="A267" sqref="A267"/>
    </sheetView>
  </sheetViews>
  <sheetFormatPr baseColWidth="10" defaultRowHeight="15" x14ac:dyDescent="0.25"/>
  <cols>
    <col min="2" max="2" width="94.7109375" bestFit="1" customWidth="1"/>
    <col min="3" max="3" width="22.140625" bestFit="1" customWidth="1"/>
  </cols>
  <sheetData>
    <row r="1" spans="2:3" ht="18.75" x14ac:dyDescent="0.3">
      <c r="B1" s="226" t="s">
        <v>389</v>
      </c>
      <c r="C1" s="226"/>
    </row>
    <row r="2" spans="2:3" ht="18.75" x14ac:dyDescent="0.3">
      <c r="B2" s="226" t="s">
        <v>577</v>
      </c>
      <c r="C2" s="226"/>
    </row>
    <row r="3" spans="2:3" ht="18.75" x14ac:dyDescent="0.3">
      <c r="B3" s="226" t="s">
        <v>390</v>
      </c>
      <c r="C3" s="226"/>
    </row>
    <row r="4" spans="2:3" x14ac:dyDescent="0.25">
      <c r="B4" s="82"/>
      <c r="C4" s="82"/>
    </row>
    <row r="5" spans="2:3" ht="15.75" thickBot="1" x14ac:dyDescent="0.3">
      <c r="B5" s="83"/>
      <c r="C5" s="84"/>
    </row>
    <row r="6" spans="2:3" ht="15.75" x14ac:dyDescent="0.25">
      <c r="B6" s="85" t="s">
        <v>391</v>
      </c>
      <c r="C6" s="86" t="s">
        <v>392</v>
      </c>
    </row>
    <row r="7" spans="2:3" ht="16.5" thickBot="1" x14ac:dyDescent="0.3">
      <c r="B7" s="87"/>
      <c r="C7" s="88" t="s">
        <v>393</v>
      </c>
    </row>
    <row r="8" spans="2:3" ht="18.75" thickTop="1" x14ac:dyDescent="0.25">
      <c r="B8" s="89" t="s">
        <v>394</v>
      </c>
      <c r="C8" s="90">
        <f>+C10+C16</f>
        <v>2027953421</v>
      </c>
    </row>
    <row r="9" spans="2:3" ht="18" x14ac:dyDescent="0.25">
      <c r="B9" s="91"/>
      <c r="C9" s="92"/>
    </row>
    <row r="10" spans="2:3" ht="18" x14ac:dyDescent="0.25">
      <c r="B10" s="94" t="s">
        <v>395</v>
      </c>
      <c r="C10" s="92">
        <f>+C11+C12+C13+C14</f>
        <v>1992615276</v>
      </c>
    </row>
    <row r="11" spans="2:3" ht="18" x14ac:dyDescent="0.25">
      <c r="B11" s="91" t="s">
        <v>396</v>
      </c>
      <c r="C11" s="95">
        <v>1834748000</v>
      </c>
    </row>
    <row r="12" spans="2:3" ht="18" x14ac:dyDescent="0.25">
      <c r="B12" s="91" t="s">
        <v>397</v>
      </c>
      <c r="C12" s="92">
        <v>12999055</v>
      </c>
    </row>
    <row r="13" spans="2:3" ht="18" x14ac:dyDescent="0.25">
      <c r="B13" s="91" t="s">
        <v>398</v>
      </c>
      <c r="C13" s="92">
        <v>42202826</v>
      </c>
    </row>
    <row r="14" spans="2:3" ht="18" x14ac:dyDescent="0.25">
      <c r="B14" s="96" t="s">
        <v>399</v>
      </c>
      <c r="C14" s="93">
        <v>102665395</v>
      </c>
    </row>
    <row r="15" spans="2:3" ht="18" x14ac:dyDescent="0.25">
      <c r="B15" s="96"/>
      <c r="C15" s="93"/>
    </row>
    <row r="16" spans="2:3" ht="18" x14ac:dyDescent="0.25">
      <c r="B16" s="97" t="s">
        <v>400</v>
      </c>
      <c r="C16" s="93">
        <f>+C17+C18</f>
        <v>35338145</v>
      </c>
    </row>
    <row r="17" spans="2:3" ht="18" x14ac:dyDescent="0.25">
      <c r="B17" s="96"/>
      <c r="C17" s="93"/>
    </row>
    <row r="18" spans="2:3" ht="18" x14ac:dyDescent="0.25">
      <c r="B18" s="98" t="s">
        <v>401</v>
      </c>
      <c r="C18" s="93">
        <f>+C19+C20+C21+C22</f>
        <v>35338145</v>
      </c>
    </row>
    <row r="19" spans="2:3" ht="18" x14ac:dyDescent="0.25">
      <c r="B19" s="96" t="s">
        <v>402</v>
      </c>
      <c r="C19" s="93">
        <v>2625600</v>
      </c>
    </row>
    <row r="20" spans="2:3" ht="18" x14ac:dyDescent="0.25">
      <c r="B20" s="96" t="s">
        <v>403</v>
      </c>
      <c r="C20" s="93">
        <v>3939191</v>
      </c>
    </row>
    <row r="21" spans="2:3" ht="18" x14ac:dyDescent="0.25">
      <c r="B21" s="96" t="s">
        <v>404</v>
      </c>
      <c r="C21" s="93">
        <v>7288736</v>
      </c>
    </row>
    <row r="22" spans="2:3" ht="18" x14ac:dyDescent="0.25">
      <c r="B22" s="96" t="s">
        <v>405</v>
      </c>
      <c r="C22" s="93">
        <v>21484618</v>
      </c>
    </row>
    <row r="23" spans="2:3" ht="18" x14ac:dyDescent="0.25">
      <c r="B23" s="99" t="s">
        <v>406</v>
      </c>
      <c r="C23" s="93">
        <f>+C24+C28</f>
        <v>88551894</v>
      </c>
    </row>
    <row r="24" spans="2:3" ht="18" x14ac:dyDescent="0.25">
      <c r="B24" s="97" t="s">
        <v>407</v>
      </c>
      <c r="C24" s="93">
        <f>+C25+C26+C27</f>
        <v>89374</v>
      </c>
    </row>
    <row r="25" spans="2:3" ht="18" x14ac:dyDescent="0.25">
      <c r="B25" s="96" t="s">
        <v>408</v>
      </c>
      <c r="C25" s="93">
        <v>89374</v>
      </c>
    </row>
    <row r="26" spans="2:3" ht="18" x14ac:dyDescent="0.25">
      <c r="B26" s="96" t="s">
        <v>409</v>
      </c>
      <c r="C26" s="93">
        <v>0</v>
      </c>
    </row>
    <row r="27" spans="2:3" ht="18" x14ac:dyDescent="0.25">
      <c r="B27" s="96"/>
      <c r="C27" s="93"/>
    </row>
    <row r="28" spans="2:3" ht="18" x14ac:dyDescent="0.25">
      <c r="B28" s="97" t="s">
        <v>410</v>
      </c>
      <c r="C28" s="93">
        <f>+C29+C36+C34+C35+C38+C31+C37+C30+C32+C39+C33</f>
        <v>88462520</v>
      </c>
    </row>
    <row r="29" spans="2:3" ht="18" x14ac:dyDescent="0.25">
      <c r="B29" s="96" t="s">
        <v>411</v>
      </c>
      <c r="C29" s="93">
        <v>725140</v>
      </c>
    </row>
    <row r="30" spans="2:3" ht="18" x14ac:dyDescent="0.25">
      <c r="B30" s="96" t="s">
        <v>412</v>
      </c>
      <c r="C30" s="93">
        <v>6526599</v>
      </c>
    </row>
    <row r="31" spans="2:3" ht="18" x14ac:dyDescent="0.25">
      <c r="B31" s="96" t="s">
        <v>413</v>
      </c>
      <c r="C31" s="93">
        <v>28238643</v>
      </c>
    </row>
    <row r="32" spans="2:3" ht="18" x14ac:dyDescent="0.25">
      <c r="B32" s="96" t="s">
        <v>414</v>
      </c>
      <c r="C32" s="93">
        <v>6385254</v>
      </c>
    </row>
    <row r="33" spans="2:3" ht="18" x14ac:dyDescent="0.25">
      <c r="B33" s="96" t="s">
        <v>415</v>
      </c>
      <c r="C33" s="93">
        <v>780000</v>
      </c>
    </row>
    <row r="34" spans="2:3" ht="18" x14ac:dyDescent="0.25">
      <c r="B34" s="96" t="s">
        <v>416</v>
      </c>
      <c r="C34" s="93">
        <v>104252</v>
      </c>
    </row>
    <row r="35" spans="2:3" ht="18" x14ac:dyDescent="0.25">
      <c r="B35" s="96" t="s">
        <v>417</v>
      </c>
      <c r="C35" s="93">
        <v>24816708</v>
      </c>
    </row>
    <row r="36" spans="2:3" ht="18" x14ac:dyDescent="0.25">
      <c r="B36" s="96" t="s">
        <v>418</v>
      </c>
      <c r="C36" s="93">
        <v>14493369</v>
      </c>
    </row>
    <row r="37" spans="2:3" ht="18" x14ac:dyDescent="0.25">
      <c r="B37" s="96" t="s">
        <v>419</v>
      </c>
      <c r="C37" s="93">
        <v>90000</v>
      </c>
    </row>
    <row r="38" spans="2:3" ht="18" x14ac:dyDescent="0.25">
      <c r="B38" s="96" t="s">
        <v>420</v>
      </c>
      <c r="C38" s="93">
        <v>3935599</v>
      </c>
    </row>
    <row r="39" spans="2:3" ht="18" x14ac:dyDescent="0.25">
      <c r="B39" s="96" t="s">
        <v>421</v>
      </c>
      <c r="C39" s="93">
        <v>2366956</v>
      </c>
    </row>
    <row r="40" spans="2:3" ht="18" x14ac:dyDescent="0.25">
      <c r="B40" s="99" t="s">
        <v>422</v>
      </c>
      <c r="C40" s="100">
        <f>+C42+C45+C59</f>
        <v>226002718</v>
      </c>
    </row>
    <row r="41" spans="2:3" ht="18" x14ac:dyDescent="0.25">
      <c r="B41" s="99"/>
      <c r="C41" s="100"/>
    </row>
    <row r="42" spans="2:3" ht="18" x14ac:dyDescent="0.25">
      <c r="B42" s="98" t="s">
        <v>423</v>
      </c>
      <c r="C42" s="93">
        <f>+C43</f>
        <v>20303126</v>
      </c>
    </row>
    <row r="43" spans="2:3" ht="18" x14ac:dyDescent="0.25">
      <c r="B43" s="96" t="s">
        <v>424</v>
      </c>
      <c r="C43" s="93">
        <v>20303126</v>
      </c>
    </row>
    <row r="44" spans="2:3" ht="18" x14ac:dyDescent="0.25">
      <c r="B44" s="96"/>
      <c r="C44" s="93"/>
    </row>
    <row r="45" spans="2:3" ht="18" x14ac:dyDescent="0.25">
      <c r="B45" s="97" t="s">
        <v>425</v>
      </c>
      <c r="C45" s="100">
        <f>+C47</f>
        <v>9767115</v>
      </c>
    </row>
    <row r="46" spans="2:3" ht="18" x14ac:dyDescent="0.25">
      <c r="B46" s="96"/>
      <c r="C46" s="93"/>
    </row>
    <row r="47" spans="2:3" ht="18" x14ac:dyDescent="0.25">
      <c r="B47" s="98" t="s">
        <v>426</v>
      </c>
      <c r="C47" s="93">
        <f>+C49+C51+C52+C50</f>
        <v>9767115</v>
      </c>
    </row>
    <row r="48" spans="2:3" ht="18" x14ac:dyDescent="0.25">
      <c r="B48" s="96"/>
      <c r="C48" s="93"/>
    </row>
    <row r="49" spans="2:3" ht="18" x14ac:dyDescent="0.25">
      <c r="B49" s="96" t="s">
        <v>427</v>
      </c>
      <c r="C49" s="93">
        <v>651140</v>
      </c>
    </row>
    <row r="50" spans="2:3" ht="18" x14ac:dyDescent="0.25">
      <c r="B50" s="96" t="s">
        <v>428</v>
      </c>
      <c r="C50" s="93"/>
    </row>
    <row r="51" spans="2:3" ht="18" x14ac:dyDescent="0.25">
      <c r="B51" s="96" t="s">
        <v>429</v>
      </c>
      <c r="C51" s="93">
        <v>7202243</v>
      </c>
    </row>
    <row r="52" spans="2:3" ht="18.75" thickBot="1" x14ac:dyDescent="0.3">
      <c r="B52" s="101" t="s">
        <v>430</v>
      </c>
      <c r="C52" s="93">
        <v>1913732</v>
      </c>
    </row>
    <row r="53" spans="2:3" ht="18.75" thickTop="1" x14ac:dyDescent="0.25">
      <c r="B53" s="102"/>
      <c r="C53" s="103"/>
    </row>
    <row r="54" spans="2:3" ht="18.75" thickBot="1" x14ac:dyDescent="0.3">
      <c r="B54" s="104"/>
      <c r="C54" s="105"/>
    </row>
    <row r="55" spans="2:3" ht="15.75" x14ac:dyDescent="0.25">
      <c r="B55" s="85" t="s">
        <v>391</v>
      </c>
      <c r="C55" s="86" t="s">
        <v>392</v>
      </c>
    </row>
    <row r="56" spans="2:3" ht="16.5" thickBot="1" x14ac:dyDescent="0.3">
      <c r="B56" s="87"/>
      <c r="C56" s="88" t="s">
        <v>393</v>
      </c>
    </row>
    <row r="57" spans="2:3" ht="16.5" thickTop="1" x14ac:dyDescent="0.25">
      <c r="B57" s="106"/>
      <c r="C57" s="107"/>
    </row>
    <row r="58" spans="2:3" ht="18" x14ac:dyDescent="0.25">
      <c r="B58" s="96"/>
      <c r="C58" s="93"/>
    </row>
    <row r="59" spans="2:3" ht="18" x14ac:dyDescent="0.25">
      <c r="B59" s="97" t="s">
        <v>431</v>
      </c>
      <c r="C59" s="100">
        <f xml:space="preserve"> C61+C63+C69+C62</f>
        <v>195932477</v>
      </c>
    </row>
    <row r="60" spans="2:3" ht="18" x14ac:dyDescent="0.25">
      <c r="B60" s="97"/>
      <c r="C60" s="100"/>
    </row>
    <row r="61" spans="2:3" ht="18" x14ac:dyDescent="0.25">
      <c r="B61" s="96" t="s">
        <v>432</v>
      </c>
      <c r="C61" s="93">
        <v>5394551</v>
      </c>
    </row>
    <row r="62" spans="2:3" ht="18" x14ac:dyDescent="0.25">
      <c r="B62" s="91"/>
      <c r="C62" s="92"/>
    </row>
    <row r="63" spans="2:3" ht="18" x14ac:dyDescent="0.25">
      <c r="B63" s="108" t="s">
        <v>433</v>
      </c>
      <c r="C63" s="109">
        <f>+C65+C66+C67+C68</f>
        <v>189147855</v>
      </c>
    </row>
    <row r="64" spans="2:3" ht="18" x14ac:dyDescent="0.25">
      <c r="B64" s="108"/>
      <c r="C64" s="109"/>
    </row>
    <row r="65" spans="2:3" ht="18" x14ac:dyDescent="0.25">
      <c r="B65" s="91" t="s">
        <v>434</v>
      </c>
      <c r="C65" s="92">
        <v>183956253</v>
      </c>
    </row>
    <row r="66" spans="2:3" ht="18" x14ac:dyDescent="0.25">
      <c r="B66" s="91" t="s">
        <v>435</v>
      </c>
      <c r="C66" s="92">
        <v>2940869</v>
      </c>
    </row>
    <row r="67" spans="2:3" ht="18" x14ac:dyDescent="0.25">
      <c r="B67" s="91" t="s">
        <v>436</v>
      </c>
      <c r="C67" s="92">
        <v>1962589</v>
      </c>
    </row>
    <row r="68" spans="2:3" ht="18" x14ac:dyDescent="0.25">
      <c r="B68" s="91" t="s">
        <v>437</v>
      </c>
      <c r="C68" s="92">
        <v>288144</v>
      </c>
    </row>
    <row r="69" spans="2:3" ht="18" x14ac:dyDescent="0.25">
      <c r="B69" s="108" t="s">
        <v>438</v>
      </c>
      <c r="C69" s="109">
        <f>+C71+C72+C70</f>
        <v>1390071</v>
      </c>
    </row>
    <row r="70" spans="2:3" ht="18" x14ac:dyDescent="0.25">
      <c r="B70" s="91" t="s">
        <v>439</v>
      </c>
      <c r="C70" s="92">
        <v>177000</v>
      </c>
    </row>
    <row r="71" spans="2:3" ht="18" x14ac:dyDescent="0.25">
      <c r="B71" s="91" t="s">
        <v>438</v>
      </c>
      <c r="C71" s="92">
        <v>842657</v>
      </c>
    </row>
    <row r="72" spans="2:3" ht="18" x14ac:dyDescent="0.25">
      <c r="B72" s="91" t="s">
        <v>440</v>
      </c>
      <c r="C72" s="92">
        <v>370414</v>
      </c>
    </row>
    <row r="73" spans="2:3" ht="18.75" x14ac:dyDescent="0.3">
      <c r="B73" s="110" t="s">
        <v>441</v>
      </c>
      <c r="C73" s="111">
        <f>+C8+C23+C40</f>
        <v>2342508033</v>
      </c>
    </row>
    <row r="74" spans="2:3" ht="18" x14ac:dyDescent="0.25">
      <c r="B74" s="91"/>
      <c r="C74" s="92"/>
    </row>
    <row r="75" spans="2:3" ht="18" x14ac:dyDescent="0.25">
      <c r="B75" s="108" t="s">
        <v>442</v>
      </c>
      <c r="C75" s="92"/>
    </row>
    <row r="76" spans="2:3" ht="18" x14ac:dyDescent="0.25">
      <c r="B76" s="91"/>
      <c r="C76" s="92"/>
    </row>
    <row r="77" spans="2:3" ht="18" x14ac:dyDescent="0.25">
      <c r="B77" s="108" t="s">
        <v>443</v>
      </c>
      <c r="C77" s="109">
        <f>+C79+C83+C87</f>
        <v>477083711</v>
      </c>
    </row>
    <row r="78" spans="2:3" ht="18" x14ac:dyDescent="0.25">
      <c r="B78" s="108"/>
      <c r="C78" s="109"/>
    </row>
    <row r="79" spans="2:3" ht="18" x14ac:dyDescent="0.25">
      <c r="B79" s="112" t="s">
        <v>444</v>
      </c>
      <c r="C79" s="92">
        <f>+C81</f>
        <v>76741440</v>
      </c>
    </row>
    <row r="80" spans="2:3" ht="18" x14ac:dyDescent="0.25">
      <c r="B80" s="91"/>
      <c r="C80" s="92"/>
    </row>
    <row r="81" spans="2:3" ht="18" x14ac:dyDescent="0.25">
      <c r="B81" s="91" t="s">
        <v>445</v>
      </c>
      <c r="C81" s="92">
        <v>76741440</v>
      </c>
    </row>
    <row r="82" spans="2:3" ht="18" x14ac:dyDescent="0.25">
      <c r="B82" s="91"/>
      <c r="C82" s="92"/>
    </row>
    <row r="83" spans="2:3" ht="18" x14ac:dyDescent="0.25">
      <c r="B83" s="112" t="s">
        <v>446</v>
      </c>
      <c r="C83" s="92">
        <f>+C84+C85</f>
        <v>20032</v>
      </c>
    </row>
    <row r="84" spans="2:3" ht="18" x14ac:dyDescent="0.25">
      <c r="B84" s="91" t="s">
        <v>447</v>
      </c>
      <c r="C84" s="92">
        <v>4312</v>
      </c>
    </row>
    <row r="85" spans="2:3" ht="18" x14ac:dyDescent="0.25">
      <c r="B85" s="91" t="s">
        <v>448</v>
      </c>
      <c r="C85" s="92">
        <v>15720</v>
      </c>
    </row>
    <row r="86" spans="2:3" ht="18" x14ac:dyDescent="0.25">
      <c r="B86" s="91"/>
      <c r="C86" s="92"/>
    </row>
    <row r="87" spans="2:3" ht="18" x14ac:dyDescent="0.25">
      <c r="B87" s="112" t="s">
        <v>449</v>
      </c>
      <c r="C87" s="92">
        <f>+C88+C90+C91+C92</f>
        <v>400322239</v>
      </c>
    </row>
    <row r="88" spans="2:3" ht="18" x14ac:dyDescent="0.25">
      <c r="B88" s="91" t="s">
        <v>450</v>
      </c>
      <c r="C88" s="92">
        <v>237854839</v>
      </c>
    </row>
    <row r="89" spans="2:3" ht="18" x14ac:dyDescent="0.25">
      <c r="B89" s="91"/>
      <c r="C89" s="92"/>
    </row>
    <row r="90" spans="2:3" ht="18" x14ac:dyDescent="0.25">
      <c r="B90" s="91" t="s">
        <v>451</v>
      </c>
      <c r="C90" s="92">
        <v>17104660</v>
      </c>
    </row>
    <row r="91" spans="2:3" ht="18" x14ac:dyDescent="0.25">
      <c r="B91" s="91" t="s">
        <v>452</v>
      </c>
      <c r="C91" s="92">
        <v>143430556</v>
      </c>
    </row>
    <row r="92" spans="2:3" ht="18" x14ac:dyDescent="0.25">
      <c r="B92" s="91" t="s">
        <v>453</v>
      </c>
      <c r="C92" s="92">
        <v>1932184</v>
      </c>
    </row>
    <row r="93" spans="2:3" ht="18" x14ac:dyDescent="0.25">
      <c r="B93" s="108" t="s">
        <v>454</v>
      </c>
      <c r="C93" s="109">
        <f>+C94+C101+C106</f>
        <v>38233598</v>
      </c>
    </row>
    <row r="94" spans="2:3" ht="18" x14ac:dyDescent="0.25">
      <c r="B94" s="112" t="s">
        <v>455</v>
      </c>
      <c r="C94" s="92">
        <f>+C96</f>
        <v>22146597</v>
      </c>
    </row>
    <row r="95" spans="2:3" ht="18" x14ac:dyDescent="0.25">
      <c r="B95" s="91"/>
      <c r="C95" s="92"/>
    </row>
    <row r="96" spans="2:3" ht="18" x14ac:dyDescent="0.25">
      <c r="B96" s="112" t="s">
        <v>456</v>
      </c>
      <c r="C96" s="92">
        <f>+C97+C98</f>
        <v>22146597</v>
      </c>
    </row>
    <row r="97" spans="2:3" ht="18" x14ac:dyDescent="0.25">
      <c r="B97" s="91" t="s">
        <v>457</v>
      </c>
      <c r="C97" s="92">
        <v>14430518</v>
      </c>
    </row>
    <row r="98" spans="2:3" ht="18" x14ac:dyDescent="0.25">
      <c r="B98" s="91" t="s">
        <v>458</v>
      </c>
      <c r="C98" s="92">
        <v>7716079</v>
      </c>
    </row>
    <row r="99" spans="2:3" ht="18" x14ac:dyDescent="0.25">
      <c r="B99" s="91"/>
      <c r="C99" s="92"/>
    </row>
    <row r="100" spans="2:3" ht="18" x14ac:dyDescent="0.25">
      <c r="B100" s="91"/>
      <c r="C100" s="92"/>
    </row>
    <row r="101" spans="2:3" ht="18" x14ac:dyDescent="0.25">
      <c r="B101" s="112" t="s">
        <v>410</v>
      </c>
      <c r="C101" s="92">
        <f>+C102+C103+C104</f>
        <v>16006997</v>
      </c>
    </row>
    <row r="102" spans="2:3" ht="18" x14ac:dyDescent="0.25">
      <c r="B102" s="91" t="s">
        <v>459</v>
      </c>
      <c r="C102" s="92">
        <v>11200000</v>
      </c>
    </row>
    <row r="103" spans="2:3" ht="18" x14ac:dyDescent="0.25">
      <c r="B103" s="91" t="s">
        <v>460</v>
      </c>
      <c r="C103" s="92"/>
    </row>
    <row r="104" spans="2:3" ht="18" x14ac:dyDescent="0.25">
      <c r="B104" s="91" t="s">
        <v>461</v>
      </c>
      <c r="C104" s="92">
        <v>4806997</v>
      </c>
    </row>
    <row r="105" spans="2:3" ht="18" x14ac:dyDescent="0.25">
      <c r="B105" s="91"/>
      <c r="C105" s="92"/>
    </row>
    <row r="106" spans="2:3" ht="18" x14ac:dyDescent="0.25">
      <c r="B106" s="112" t="s">
        <v>462</v>
      </c>
      <c r="C106" s="109">
        <f>C107</f>
        <v>80004</v>
      </c>
    </row>
    <row r="107" spans="2:3" ht="18" x14ac:dyDescent="0.25">
      <c r="B107" s="96" t="s">
        <v>463</v>
      </c>
      <c r="C107" s="93">
        <v>80004</v>
      </c>
    </row>
    <row r="108" spans="2:3" ht="18" x14ac:dyDescent="0.25">
      <c r="B108" s="113"/>
      <c r="C108" s="93"/>
    </row>
    <row r="109" spans="2:3" ht="18.75" thickBot="1" x14ac:dyDescent="0.3">
      <c r="B109" s="114"/>
      <c r="C109" s="115"/>
    </row>
    <row r="110" spans="2:3" ht="18.75" thickTop="1" x14ac:dyDescent="0.25">
      <c r="B110" s="102"/>
      <c r="C110" s="103"/>
    </row>
    <row r="111" spans="2:3" ht="18.75" thickBot="1" x14ac:dyDescent="0.3">
      <c r="B111" s="104"/>
      <c r="C111" s="105"/>
    </row>
    <row r="112" spans="2:3" ht="15.75" x14ac:dyDescent="0.25">
      <c r="B112" s="85" t="s">
        <v>391</v>
      </c>
      <c r="C112" s="86" t="s">
        <v>392</v>
      </c>
    </row>
    <row r="113" spans="2:3" ht="16.5" thickBot="1" x14ac:dyDescent="0.3">
      <c r="B113" s="87"/>
      <c r="C113" s="88" t="s">
        <v>393</v>
      </c>
    </row>
    <row r="114" spans="2:3" ht="18.75" thickTop="1" x14ac:dyDescent="0.25">
      <c r="B114" s="108" t="s">
        <v>464</v>
      </c>
      <c r="C114" s="109">
        <f>+C116+C199+C166+C174+C231</f>
        <v>1444538376</v>
      </c>
    </row>
    <row r="115" spans="2:3" ht="18" x14ac:dyDescent="0.25">
      <c r="B115" s="91"/>
      <c r="C115" s="92"/>
    </row>
    <row r="116" spans="2:3" ht="18" x14ac:dyDescent="0.25">
      <c r="B116" s="112" t="s">
        <v>465</v>
      </c>
      <c r="C116" s="92">
        <f>+C118+C125+C126+C127+C128+C131+C132+C133+C136+C142+C149+C151+C159</f>
        <v>1188788219</v>
      </c>
    </row>
    <row r="117" spans="2:3" ht="18" x14ac:dyDescent="0.25">
      <c r="B117" s="112"/>
      <c r="C117" s="92"/>
    </row>
    <row r="118" spans="2:3" ht="18" x14ac:dyDescent="0.25">
      <c r="B118" s="112" t="s">
        <v>466</v>
      </c>
      <c r="C118" s="92">
        <f>+C120+C121+C122+C123</f>
        <v>827076259</v>
      </c>
    </row>
    <row r="119" spans="2:3" ht="18" x14ac:dyDescent="0.25">
      <c r="B119" s="112"/>
      <c r="C119" s="92"/>
    </row>
    <row r="120" spans="2:3" ht="18" x14ac:dyDescent="0.25">
      <c r="B120" s="91" t="s">
        <v>467</v>
      </c>
      <c r="C120" s="92">
        <v>492564639</v>
      </c>
    </row>
    <row r="121" spans="2:3" ht="18" x14ac:dyDescent="0.25">
      <c r="B121" s="91" t="s">
        <v>468</v>
      </c>
      <c r="C121" s="92">
        <v>333661078</v>
      </c>
    </row>
    <row r="122" spans="2:3" ht="18" x14ac:dyDescent="0.25">
      <c r="B122" s="91" t="s">
        <v>469</v>
      </c>
      <c r="C122" s="92">
        <v>0</v>
      </c>
    </row>
    <row r="123" spans="2:3" ht="18" x14ac:dyDescent="0.25">
      <c r="B123" s="91" t="s">
        <v>470</v>
      </c>
      <c r="C123" s="92">
        <v>850542</v>
      </c>
    </row>
    <row r="124" spans="2:3" ht="18" x14ac:dyDescent="0.25">
      <c r="B124" s="91"/>
      <c r="C124" s="92"/>
    </row>
    <row r="125" spans="2:3" ht="18" x14ac:dyDescent="0.25">
      <c r="B125" s="91" t="s">
        <v>471</v>
      </c>
      <c r="C125" s="92">
        <v>6720000</v>
      </c>
    </row>
    <row r="126" spans="2:3" ht="18" x14ac:dyDescent="0.25">
      <c r="B126" s="91" t="s">
        <v>472</v>
      </c>
      <c r="C126" s="92">
        <v>3227398</v>
      </c>
    </row>
    <row r="127" spans="2:3" ht="18" x14ac:dyDescent="0.25">
      <c r="B127" s="91" t="s">
        <v>473</v>
      </c>
      <c r="C127" s="92">
        <v>153970193</v>
      </c>
    </row>
    <row r="128" spans="2:3" ht="18" x14ac:dyDescent="0.25">
      <c r="B128" s="91" t="s">
        <v>474</v>
      </c>
      <c r="C128" s="92">
        <v>33993419</v>
      </c>
    </row>
    <row r="129" spans="2:3" ht="18" x14ac:dyDescent="0.25">
      <c r="B129" s="91"/>
      <c r="C129" s="92"/>
    </row>
    <row r="130" spans="2:3" ht="18" x14ac:dyDescent="0.25">
      <c r="B130" s="91"/>
      <c r="C130" s="92"/>
    </row>
    <row r="131" spans="2:3" ht="18" x14ac:dyDescent="0.25">
      <c r="B131" s="91" t="s">
        <v>475</v>
      </c>
      <c r="C131" s="92">
        <v>13389963</v>
      </c>
    </row>
    <row r="132" spans="2:3" ht="18" x14ac:dyDescent="0.25">
      <c r="B132" s="91" t="s">
        <v>476</v>
      </c>
      <c r="C132" s="92">
        <v>4357278</v>
      </c>
    </row>
    <row r="133" spans="2:3" ht="18" x14ac:dyDescent="0.25">
      <c r="B133" s="91" t="s">
        <v>477</v>
      </c>
      <c r="C133" s="92">
        <v>1828160</v>
      </c>
    </row>
    <row r="134" spans="2:3" ht="18" x14ac:dyDescent="0.25">
      <c r="B134" s="91"/>
      <c r="C134" s="92"/>
    </row>
    <row r="135" spans="2:3" ht="18" x14ac:dyDescent="0.25">
      <c r="B135" s="91"/>
      <c r="C135" s="92"/>
    </row>
    <row r="136" spans="2:3" ht="18" x14ac:dyDescent="0.25">
      <c r="B136" s="94" t="s">
        <v>478</v>
      </c>
      <c r="C136" s="92">
        <f>+C137+C138+C139</f>
        <v>3138405</v>
      </c>
    </row>
    <row r="137" spans="2:3" ht="18" x14ac:dyDescent="0.25">
      <c r="B137" s="91" t="s">
        <v>479</v>
      </c>
      <c r="C137" s="92">
        <v>579600</v>
      </c>
    </row>
    <row r="138" spans="2:3" ht="18" x14ac:dyDescent="0.25">
      <c r="B138" s="91" t="s">
        <v>480</v>
      </c>
      <c r="C138" s="92">
        <v>2400181</v>
      </c>
    </row>
    <row r="139" spans="2:3" ht="18" x14ac:dyDescent="0.25">
      <c r="B139" s="91" t="s">
        <v>481</v>
      </c>
      <c r="C139" s="92">
        <v>158624</v>
      </c>
    </row>
    <row r="140" spans="2:3" ht="18" x14ac:dyDescent="0.25">
      <c r="B140" s="91"/>
      <c r="C140" s="92"/>
    </row>
    <row r="141" spans="2:3" ht="18" x14ac:dyDescent="0.25">
      <c r="B141" s="91"/>
      <c r="C141" s="92"/>
    </row>
    <row r="142" spans="2:3" ht="18" x14ac:dyDescent="0.25">
      <c r="B142" s="112" t="s">
        <v>482</v>
      </c>
      <c r="C142" s="92">
        <f>+C143+C146+C144+C145+C147</f>
        <v>84287341</v>
      </c>
    </row>
    <row r="143" spans="2:3" ht="18" x14ac:dyDescent="0.25">
      <c r="B143" s="91" t="s">
        <v>483</v>
      </c>
      <c r="C143" s="92">
        <v>41883235</v>
      </c>
    </row>
    <row r="144" spans="2:3" ht="18" x14ac:dyDescent="0.25">
      <c r="B144" s="91" t="s">
        <v>484</v>
      </c>
      <c r="C144" s="92">
        <v>928733</v>
      </c>
    </row>
    <row r="145" spans="2:3" ht="18" x14ac:dyDescent="0.25">
      <c r="B145" s="91" t="s">
        <v>485</v>
      </c>
      <c r="C145" s="92">
        <v>35227230</v>
      </c>
    </row>
    <row r="146" spans="2:3" ht="18" x14ac:dyDescent="0.25">
      <c r="B146" s="91" t="s">
        <v>486</v>
      </c>
      <c r="C146" s="92">
        <v>6000000</v>
      </c>
    </row>
    <row r="147" spans="2:3" ht="18" x14ac:dyDescent="0.25">
      <c r="B147" s="91" t="s">
        <v>487</v>
      </c>
      <c r="C147" s="92">
        <v>248143</v>
      </c>
    </row>
    <row r="148" spans="2:3" ht="18" x14ac:dyDescent="0.25">
      <c r="B148" s="91"/>
      <c r="C148" s="92"/>
    </row>
    <row r="149" spans="2:3" ht="18" x14ac:dyDescent="0.25">
      <c r="B149" s="91" t="s">
        <v>488</v>
      </c>
      <c r="C149" s="92">
        <v>11257139</v>
      </c>
    </row>
    <row r="150" spans="2:3" ht="18" x14ac:dyDescent="0.25">
      <c r="B150" s="91"/>
      <c r="C150" s="92"/>
    </row>
    <row r="151" spans="2:3" ht="18" x14ac:dyDescent="0.25">
      <c r="B151" s="96" t="s">
        <v>489</v>
      </c>
      <c r="C151" s="93">
        <v>3359160</v>
      </c>
    </row>
    <row r="152" spans="2:3" ht="18" x14ac:dyDescent="0.25">
      <c r="B152" s="96"/>
      <c r="C152" s="93"/>
    </row>
    <row r="153" spans="2:3" ht="18.75" thickBot="1" x14ac:dyDescent="0.3">
      <c r="B153" s="96"/>
      <c r="C153" s="93"/>
    </row>
    <row r="154" spans="2:3" ht="18.75" thickTop="1" x14ac:dyDescent="0.25">
      <c r="B154" s="102"/>
      <c r="C154" s="103"/>
    </row>
    <row r="155" spans="2:3" ht="18.75" thickBot="1" x14ac:dyDescent="0.3">
      <c r="B155" s="104"/>
      <c r="C155" s="105"/>
    </row>
    <row r="156" spans="2:3" ht="15.75" x14ac:dyDescent="0.25">
      <c r="B156" s="85" t="s">
        <v>391</v>
      </c>
      <c r="C156" s="86" t="s">
        <v>392</v>
      </c>
    </row>
    <row r="157" spans="2:3" ht="16.5" thickBot="1" x14ac:dyDescent="0.3">
      <c r="B157" s="87"/>
      <c r="C157" s="88" t="s">
        <v>393</v>
      </c>
    </row>
    <row r="158" spans="2:3" ht="18.75" thickTop="1" x14ac:dyDescent="0.25">
      <c r="B158" s="96"/>
      <c r="C158" s="93"/>
    </row>
    <row r="159" spans="2:3" ht="18" x14ac:dyDescent="0.25">
      <c r="B159" s="112" t="s">
        <v>490</v>
      </c>
      <c r="C159" s="92">
        <f>+C160+C161+C163+C164+C162</f>
        <v>42183504</v>
      </c>
    </row>
    <row r="160" spans="2:3" ht="18" x14ac:dyDescent="0.25">
      <c r="B160" s="91" t="s">
        <v>491</v>
      </c>
      <c r="C160" s="92">
        <v>1150000</v>
      </c>
    </row>
    <row r="161" spans="2:3" ht="18" x14ac:dyDescent="0.25">
      <c r="B161" s="91" t="s">
        <v>492</v>
      </c>
      <c r="C161" s="92">
        <v>4039055</v>
      </c>
    </row>
    <row r="162" spans="2:3" ht="18" x14ac:dyDescent="0.25">
      <c r="B162" s="91" t="s">
        <v>493</v>
      </c>
      <c r="C162" s="92">
        <v>35238968</v>
      </c>
    </row>
    <row r="163" spans="2:3" ht="18" x14ac:dyDescent="0.25">
      <c r="B163" s="91" t="s">
        <v>494</v>
      </c>
      <c r="C163" s="92">
        <v>1184402</v>
      </c>
    </row>
    <row r="164" spans="2:3" ht="18" x14ac:dyDescent="0.25">
      <c r="B164" s="91" t="s">
        <v>495</v>
      </c>
      <c r="C164" s="92">
        <v>571079</v>
      </c>
    </row>
    <row r="165" spans="2:3" ht="18" x14ac:dyDescent="0.25">
      <c r="B165" s="91"/>
      <c r="C165" s="92"/>
    </row>
    <row r="166" spans="2:3" ht="18" x14ac:dyDescent="0.25">
      <c r="B166" s="112" t="s">
        <v>496</v>
      </c>
      <c r="C166" s="92">
        <f>C170+C168+C167+C169+C171+C172</f>
        <v>50116452</v>
      </c>
    </row>
    <row r="167" spans="2:3" ht="18" x14ac:dyDescent="0.25">
      <c r="B167" s="91" t="s">
        <v>497</v>
      </c>
      <c r="C167" s="92">
        <v>580020</v>
      </c>
    </row>
    <row r="168" spans="2:3" ht="18" x14ac:dyDescent="0.25">
      <c r="B168" s="91" t="s">
        <v>498</v>
      </c>
      <c r="C168" s="92">
        <v>2346876</v>
      </c>
    </row>
    <row r="169" spans="2:3" ht="18" x14ac:dyDescent="0.25">
      <c r="B169" s="91" t="s">
        <v>499</v>
      </c>
      <c r="C169" s="92">
        <v>800932</v>
      </c>
    </row>
    <row r="170" spans="2:3" ht="18" x14ac:dyDescent="0.25">
      <c r="B170" s="91" t="s">
        <v>500</v>
      </c>
      <c r="C170" s="92">
        <v>344472</v>
      </c>
    </row>
    <row r="171" spans="2:3" ht="18" x14ac:dyDescent="0.25">
      <c r="B171" s="91" t="s">
        <v>501</v>
      </c>
      <c r="C171" s="92">
        <v>2000000</v>
      </c>
    </row>
    <row r="172" spans="2:3" ht="18" x14ac:dyDescent="0.25">
      <c r="B172" s="91" t="s">
        <v>502</v>
      </c>
      <c r="C172" s="92">
        <v>44044152</v>
      </c>
    </row>
    <row r="173" spans="2:3" ht="18" x14ac:dyDescent="0.25">
      <c r="B173" s="91"/>
      <c r="C173" s="92"/>
    </row>
    <row r="174" spans="2:3" ht="18" x14ac:dyDescent="0.25">
      <c r="B174" s="112" t="s">
        <v>503</v>
      </c>
      <c r="C174" s="109">
        <f>+C176+C181+C184+C191+C192+C195</f>
        <v>55909181</v>
      </c>
    </row>
    <row r="175" spans="2:3" ht="18" x14ac:dyDescent="0.25">
      <c r="B175" s="91"/>
      <c r="C175" s="92"/>
    </row>
    <row r="176" spans="2:3" ht="18" x14ac:dyDescent="0.25">
      <c r="B176" s="112" t="s">
        <v>504</v>
      </c>
      <c r="C176" s="92">
        <f>+C178+C179+C180</f>
        <v>2448552</v>
      </c>
    </row>
    <row r="177" spans="2:3" ht="18" x14ac:dyDescent="0.25">
      <c r="B177" s="91"/>
      <c r="C177" s="92"/>
    </row>
    <row r="178" spans="2:3" ht="18" x14ac:dyDescent="0.25">
      <c r="B178" s="91" t="s">
        <v>505</v>
      </c>
      <c r="C178" s="92">
        <v>1513572</v>
      </c>
    </row>
    <row r="179" spans="2:3" ht="18" x14ac:dyDescent="0.25">
      <c r="B179" s="91" t="s">
        <v>506</v>
      </c>
      <c r="C179" s="92">
        <v>708820</v>
      </c>
    </row>
    <row r="180" spans="2:3" ht="18" x14ac:dyDescent="0.25">
      <c r="B180" s="91" t="s">
        <v>507</v>
      </c>
      <c r="C180" s="92">
        <v>226160</v>
      </c>
    </row>
    <row r="181" spans="2:3" ht="18" x14ac:dyDescent="0.25">
      <c r="B181" s="91" t="s">
        <v>508</v>
      </c>
      <c r="C181" s="116">
        <v>2602156</v>
      </c>
    </row>
    <row r="182" spans="2:3" ht="18" x14ac:dyDescent="0.25">
      <c r="B182" s="91"/>
      <c r="C182" s="117"/>
    </row>
    <row r="183" spans="2:3" ht="18" x14ac:dyDescent="0.25">
      <c r="B183" s="91"/>
      <c r="C183" s="92"/>
    </row>
    <row r="184" spans="2:3" ht="18" x14ac:dyDescent="0.25">
      <c r="B184" s="112" t="s">
        <v>509</v>
      </c>
      <c r="C184" s="92">
        <f>+C186+C187+C188+C189+C190</f>
        <v>2590923</v>
      </c>
    </row>
    <row r="185" spans="2:3" ht="18" x14ac:dyDescent="0.25">
      <c r="B185" s="91"/>
      <c r="C185" s="92"/>
    </row>
    <row r="186" spans="2:3" ht="18" x14ac:dyDescent="0.25">
      <c r="B186" s="91" t="s">
        <v>510</v>
      </c>
      <c r="C186" s="92">
        <v>741581</v>
      </c>
    </row>
    <row r="187" spans="2:3" ht="18" x14ac:dyDescent="0.25">
      <c r="B187" s="91" t="s">
        <v>511</v>
      </c>
      <c r="C187" s="92">
        <v>353992</v>
      </c>
    </row>
    <row r="188" spans="2:3" ht="18" x14ac:dyDescent="0.25">
      <c r="B188" s="91" t="s">
        <v>512</v>
      </c>
      <c r="C188" s="92">
        <v>319385</v>
      </c>
    </row>
    <row r="189" spans="2:3" ht="18" x14ac:dyDescent="0.25">
      <c r="B189" s="91" t="s">
        <v>513</v>
      </c>
      <c r="C189" s="92">
        <v>1175965</v>
      </c>
    </row>
    <row r="190" spans="2:3" ht="18" x14ac:dyDescent="0.25">
      <c r="B190" s="91" t="s">
        <v>514</v>
      </c>
      <c r="C190" s="92">
        <v>0</v>
      </c>
    </row>
    <row r="191" spans="2:3" ht="18" x14ac:dyDescent="0.25">
      <c r="B191" s="91" t="s">
        <v>515</v>
      </c>
      <c r="C191" s="116">
        <v>15198543</v>
      </c>
    </row>
    <row r="192" spans="2:3" ht="18" x14ac:dyDescent="0.25">
      <c r="B192" s="91" t="s">
        <v>516</v>
      </c>
      <c r="C192" s="92">
        <v>16640272</v>
      </c>
    </row>
    <row r="193" spans="2:3" ht="18" x14ac:dyDescent="0.25">
      <c r="B193" s="91"/>
      <c r="C193" s="92"/>
    </row>
    <row r="194" spans="2:3" ht="18" x14ac:dyDescent="0.25">
      <c r="B194" s="91"/>
      <c r="C194" s="92"/>
    </row>
    <row r="195" spans="2:3" ht="18" x14ac:dyDescent="0.25">
      <c r="B195" s="112" t="s">
        <v>517</v>
      </c>
      <c r="C195" s="92">
        <f>+C197</f>
        <v>16428735</v>
      </c>
    </row>
    <row r="196" spans="2:3" ht="18" x14ac:dyDescent="0.25">
      <c r="B196" s="91"/>
      <c r="C196" s="92"/>
    </row>
    <row r="197" spans="2:3" ht="18" x14ac:dyDescent="0.25">
      <c r="B197" s="91" t="s">
        <v>518</v>
      </c>
      <c r="C197" s="92">
        <v>16428735</v>
      </c>
    </row>
    <row r="198" spans="2:3" ht="18" x14ac:dyDescent="0.25">
      <c r="B198" s="91"/>
      <c r="C198" s="92"/>
    </row>
    <row r="199" spans="2:3" ht="18" x14ac:dyDescent="0.25">
      <c r="B199" s="94" t="s">
        <v>519</v>
      </c>
      <c r="C199" s="109">
        <f>+C201+C204+C215+C219+C220+C221+C223+C226</f>
        <v>104471495</v>
      </c>
    </row>
    <row r="200" spans="2:3" ht="18" x14ac:dyDescent="0.25">
      <c r="B200" s="94"/>
      <c r="C200" s="109"/>
    </row>
    <row r="201" spans="2:3" ht="18" x14ac:dyDescent="0.25">
      <c r="B201" s="91" t="s">
        <v>520</v>
      </c>
      <c r="C201" s="92">
        <f>+C202</f>
        <v>3137353</v>
      </c>
    </row>
    <row r="202" spans="2:3" ht="18" x14ac:dyDescent="0.25">
      <c r="B202" s="91" t="s">
        <v>521</v>
      </c>
      <c r="C202" s="92">
        <v>3137353</v>
      </c>
    </row>
    <row r="203" spans="2:3" ht="18" x14ac:dyDescent="0.25">
      <c r="B203" s="91"/>
      <c r="C203" s="92"/>
    </row>
    <row r="204" spans="2:3" ht="18" x14ac:dyDescent="0.25">
      <c r="B204" s="112" t="s">
        <v>522</v>
      </c>
      <c r="C204" s="92">
        <f>+C206+C207</f>
        <v>3627551</v>
      </c>
    </row>
    <row r="205" spans="2:3" ht="18" x14ac:dyDescent="0.25">
      <c r="B205" s="112" t="s">
        <v>523</v>
      </c>
      <c r="C205" s="92"/>
    </row>
    <row r="206" spans="2:3" ht="18" x14ac:dyDescent="0.25">
      <c r="B206" s="91" t="s">
        <v>524</v>
      </c>
      <c r="C206" s="92">
        <v>1568747</v>
      </c>
    </row>
    <row r="207" spans="2:3" ht="18" x14ac:dyDescent="0.25">
      <c r="B207" s="91" t="s">
        <v>525</v>
      </c>
      <c r="C207" s="92">
        <v>2058804</v>
      </c>
    </row>
    <row r="208" spans="2:3" ht="18" x14ac:dyDescent="0.25">
      <c r="B208" s="91"/>
      <c r="C208" s="92"/>
    </row>
    <row r="209" spans="2:3" ht="18.75" thickBot="1" x14ac:dyDescent="0.3">
      <c r="B209" s="118"/>
      <c r="C209" s="119"/>
    </row>
    <row r="210" spans="2:3" ht="18.75" thickTop="1" x14ac:dyDescent="0.25">
      <c r="B210" s="102"/>
      <c r="C210" s="103"/>
    </row>
    <row r="211" spans="2:3" ht="18.75" thickBot="1" x14ac:dyDescent="0.3">
      <c r="B211" s="104"/>
      <c r="C211" s="105"/>
    </row>
    <row r="212" spans="2:3" ht="15.75" x14ac:dyDescent="0.25">
      <c r="B212" s="85" t="s">
        <v>391</v>
      </c>
      <c r="C212" s="86" t="s">
        <v>392</v>
      </c>
    </row>
    <row r="213" spans="2:3" ht="16.5" thickBot="1" x14ac:dyDescent="0.3">
      <c r="B213" s="87"/>
      <c r="C213" s="88" t="s">
        <v>393</v>
      </c>
    </row>
    <row r="214" spans="2:3" ht="19.5" thickTop="1" x14ac:dyDescent="0.3">
      <c r="B214" s="120"/>
      <c r="C214" s="121"/>
    </row>
    <row r="215" spans="2:3" ht="18" x14ac:dyDescent="0.25">
      <c r="B215" s="96" t="s">
        <v>526</v>
      </c>
      <c r="C215" s="93">
        <f>+C216+C217</f>
        <v>8642990</v>
      </c>
    </row>
    <row r="216" spans="2:3" ht="18" x14ac:dyDescent="0.25">
      <c r="B216" s="96" t="s">
        <v>527</v>
      </c>
      <c r="C216" s="93">
        <v>6660266</v>
      </c>
    </row>
    <row r="217" spans="2:3" ht="18" x14ac:dyDescent="0.25">
      <c r="B217" s="96" t="s">
        <v>528</v>
      </c>
      <c r="C217" s="93">
        <v>1982724</v>
      </c>
    </row>
    <row r="218" spans="2:3" ht="18" x14ac:dyDescent="0.25">
      <c r="B218" s="96"/>
      <c r="C218" s="93"/>
    </row>
    <row r="219" spans="2:3" ht="18" x14ac:dyDescent="0.25">
      <c r="B219" s="96" t="s">
        <v>529</v>
      </c>
      <c r="C219" s="93">
        <v>1009902</v>
      </c>
    </row>
    <row r="220" spans="2:3" ht="18" x14ac:dyDescent="0.25">
      <c r="B220" s="96" t="s">
        <v>530</v>
      </c>
      <c r="C220" s="93">
        <v>413652</v>
      </c>
    </row>
    <row r="221" spans="2:3" ht="18" x14ac:dyDescent="0.25">
      <c r="B221" s="96" t="s">
        <v>531</v>
      </c>
      <c r="C221" s="93">
        <v>31656406</v>
      </c>
    </row>
    <row r="222" spans="2:3" ht="18" x14ac:dyDescent="0.25">
      <c r="B222" s="96"/>
      <c r="C222" s="93"/>
    </row>
    <row r="223" spans="2:3" ht="18" x14ac:dyDescent="0.25">
      <c r="B223" s="98" t="s">
        <v>532</v>
      </c>
      <c r="C223" s="93">
        <f>+C224+C225</f>
        <v>6375015</v>
      </c>
    </row>
    <row r="224" spans="2:3" ht="18" x14ac:dyDescent="0.25">
      <c r="B224" s="96" t="s">
        <v>533</v>
      </c>
      <c r="C224" s="93">
        <v>6375015</v>
      </c>
    </row>
    <row r="225" spans="2:3" ht="18" x14ac:dyDescent="0.25">
      <c r="B225" s="96" t="s">
        <v>534</v>
      </c>
      <c r="C225" s="93">
        <v>0</v>
      </c>
    </row>
    <row r="226" spans="2:3" ht="18" x14ac:dyDescent="0.25">
      <c r="B226" s="98" t="s">
        <v>535</v>
      </c>
      <c r="C226" s="93">
        <f>+C227+C228+C229</f>
        <v>49608626</v>
      </c>
    </row>
    <row r="227" spans="2:3" ht="18" x14ac:dyDescent="0.25">
      <c r="B227" s="91" t="s">
        <v>536</v>
      </c>
      <c r="C227" s="92">
        <v>26838562</v>
      </c>
    </row>
    <row r="228" spans="2:3" ht="18" x14ac:dyDescent="0.25">
      <c r="B228" s="91" t="s">
        <v>537</v>
      </c>
      <c r="C228" s="92">
        <v>13445620</v>
      </c>
    </row>
    <row r="229" spans="2:3" ht="18" x14ac:dyDescent="0.25">
      <c r="B229" s="91" t="s">
        <v>538</v>
      </c>
      <c r="C229" s="92">
        <v>9324444</v>
      </c>
    </row>
    <row r="230" spans="2:3" ht="18" x14ac:dyDescent="0.25">
      <c r="B230" s="91"/>
      <c r="C230" s="92"/>
    </row>
    <row r="231" spans="2:3" ht="18" x14ac:dyDescent="0.25">
      <c r="B231" s="94" t="s">
        <v>539</v>
      </c>
      <c r="C231" s="122">
        <f>+C233+C235+C240+C242+C247+C255+C232+C254</f>
        <v>45253029</v>
      </c>
    </row>
    <row r="232" spans="2:3" ht="18" x14ac:dyDescent="0.25">
      <c r="B232" s="91" t="s">
        <v>540</v>
      </c>
      <c r="C232" s="92">
        <v>230219</v>
      </c>
    </row>
    <row r="233" spans="2:3" ht="18" x14ac:dyDescent="0.25">
      <c r="B233" s="96" t="s">
        <v>541</v>
      </c>
      <c r="C233" s="93">
        <v>6796878</v>
      </c>
    </row>
    <row r="234" spans="2:3" ht="18" x14ac:dyDescent="0.25">
      <c r="B234" s="96"/>
      <c r="C234" s="93"/>
    </row>
    <row r="235" spans="2:3" ht="18" x14ac:dyDescent="0.25">
      <c r="B235" s="99" t="s">
        <v>542</v>
      </c>
      <c r="C235" s="93">
        <f>+C237+C238+C239</f>
        <v>13281816</v>
      </c>
    </row>
    <row r="236" spans="2:3" ht="18" x14ac:dyDescent="0.25">
      <c r="B236" s="98"/>
      <c r="C236" s="93"/>
    </row>
    <row r="237" spans="2:3" ht="18" x14ac:dyDescent="0.25">
      <c r="B237" s="96" t="s">
        <v>543</v>
      </c>
      <c r="C237" s="93">
        <v>11110827</v>
      </c>
    </row>
    <row r="238" spans="2:3" ht="18" x14ac:dyDescent="0.25">
      <c r="B238" s="96" t="s">
        <v>544</v>
      </c>
      <c r="C238" s="93">
        <v>1940989</v>
      </c>
    </row>
    <row r="239" spans="2:3" ht="18" x14ac:dyDescent="0.25">
      <c r="B239" s="96" t="s">
        <v>545</v>
      </c>
      <c r="C239" s="93">
        <v>230000</v>
      </c>
    </row>
    <row r="240" spans="2:3" ht="18" x14ac:dyDescent="0.25">
      <c r="B240" s="96" t="s">
        <v>546</v>
      </c>
      <c r="C240" s="93">
        <v>9842012</v>
      </c>
    </row>
    <row r="241" spans="2:3" ht="18" x14ac:dyDescent="0.25">
      <c r="B241" s="96"/>
      <c r="C241" s="93"/>
    </row>
    <row r="242" spans="2:3" ht="18" x14ac:dyDescent="0.25">
      <c r="B242" s="99" t="s">
        <v>547</v>
      </c>
      <c r="C242" s="93">
        <f>+C243+C244</f>
        <v>410044</v>
      </c>
    </row>
    <row r="243" spans="2:3" ht="18" x14ac:dyDescent="0.25">
      <c r="B243" s="96" t="s">
        <v>548</v>
      </c>
      <c r="C243" s="93">
        <v>201432</v>
      </c>
    </row>
    <row r="244" spans="2:3" ht="18" x14ac:dyDescent="0.25">
      <c r="B244" s="91" t="s">
        <v>549</v>
      </c>
      <c r="C244" s="92">
        <v>208612</v>
      </c>
    </row>
    <row r="245" spans="2:3" ht="18" x14ac:dyDescent="0.25">
      <c r="B245" s="91"/>
      <c r="C245" s="92"/>
    </row>
    <row r="246" spans="2:3" ht="18" x14ac:dyDescent="0.25">
      <c r="B246" s="91"/>
      <c r="C246" s="92"/>
    </row>
    <row r="247" spans="2:3" ht="18" x14ac:dyDescent="0.25">
      <c r="B247" s="94" t="s">
        <v>550</v>
      </c>
      <c r="C247" s="109">
        <f>+C248+C249+C250+C251</f>
        <v>6632306</v>
      </c>
    </row>
    <row r="248" spans="2:3" ht="18" x14ac:dyDescent="0.25">
      <c r="B248" s="91" t="s">
        <v>551</v>
      </c>
      <c r="C248" s="92">
        <v>2120642</v>
      </c>
    </row>
    <row r="249" spans="2:3" ht="18" x14ac:dyDescent="0.25">
      <c r="B249" s="91" t="s">
        <v>552</v>
      </c>
      <c r="C249" s="92">
        <v>4429864</v>
      </c>
    </row>
    <row r="250" spans="2:3" ht="18" x14ac:dyDescent="0.25">
      <c r="B250" s="91" t="s">
        <v>553</v>
      </c>
      <c r="C250" s="92">
        <v>5000</v>
      </c>
    </row>
    <row r="251" spans="2:3" ht="18" x14ac:dyDescent="0.25">
      <c r="B251" s="91" t="s">
        <v>554</v>
      </c>
      <c r="C251" s="92">
        <v>76800</v>
      </c>
    </row>
    <row r="252" spans="2:3" ht="18" x14ac:dyDescent="0.25">
      <c r="B252" s="91"/>
      <c r="C252" s="92"/>
    </row>
    <row r="253" spans="2:3" ht="18" x14ac:dyDescent="0.25">
      <c r="B253" s="91"/>
      <c r="C253" s="92"/>
    </row>
    <row r="254" spans="2:3" ht="18" x14ac:dyDescent="0.25">
      <c r="B254" s="108" t="s">
        <v>555</v>
      </c>
      <c r="C254" s="92">
        <v>1148979</v>
      </c>
    </row>
    <row r="255" spans="2:3" ht="18" x14ac:dyDescent="0.25">
      <c r="B255" s="112" t="s">
        <v>556</v>
      </c>
      <c r="C255" s="92">
        <v>6910775</v>
      </c>
    </row>
    <row r="256" spans="2:3" ht="18" x14ac:dyDescent="0.25">
      <c r="B256" s="91"/>
      <c r="C256" s="92"/>
    </row>
    <row r="257" spans="2:3" ht="18" x14ac:dyDescent="0.25">
      <c r="B257" s="94" t="s">
        <v>557</v>
      </c>
      <c r="C257" s="109">
        <f>+C259+C271+C276+C262</f>
        <v>166530573</v>
      </c>
    </row>
    <row r="258" spans="2:3" ht="18" x14ac:dyDescent="0.25">
      <c r="B258" s="91"/>
      <c r="C258" s="92"/>
    </row>
    <row r="259" spans="2:3" ht="18" x14ac:dyDescent="0.25">
      <c r="B259" s="98" t="s">
        <v>558</v>
      </c>
      <c r="C259" s="93">
        <f>+C261+C260</f>
        <v>151194849</v>
      </c>
    </row>
    <row r="260" spans="2:3" ht="18" x14ac:dyDescent="0.25">
      <c r="B260" s="96" t="s">
        <v>559</v>
      </c>
      <c r="C260" s="93">
        <v>8456539</v>
      </c>
    </row>
    <row r="261" spans="2:3" ht="18" x14ac:dyDescent="0.25">
      <c r="B261" s="96" t="s">
        <v>560</v>
      </c>
      <c r="C261" s="93">
        <v>142738310</v>
      </c>
    </row>
    <row r="262" spans="2:3" ht="18" x14ac:dyDescent="0.25">
      <c r="B262" s="96" t="s">
        <v>561</v>
      </c>
      <c r="C262" s="93">
        <v>1000000</v>
      </c>
    </row>
    <row r="263" spans="2:3" ht="18.75" x14ac:dyDescent="0.3">
      <c r="B263" s="96"/>
      <c r="C263" s="123"/>
    </row>
    <row r="264" spans="2:3" ht="18.75" x14ac:dyDescent="0.3">
      <c r="B264" s="96"/>
      <c r="C264" s="123"/>
    </row>
    <row r="265" spans="2:3" ht="18.75" thickBot="1" x14ac:dyDescent="0.3">
      <c r="B265" s="101"/>
      <c r="C265" s="115"/>
    </row>
    <row r="266" spans="2:3" ht="18.75" thickTop="1" x14ac:dyDescent="0.25">
      <c r="B266" s="102"/>
      <c r="C266" s="103"/>
    </row>
    <row r="267" spans="2:3" ht="18.75" thickBot="1" x14ac:dyDescent="0.3">
      <c r="B267" s="104"/>
      <c r="C267" s="105"/>
    </row>
    <row r="268" spans="2:3" ht="15.75" x14ac:dyDescent="0.25">
      <c r="B268" s="124" t="s">
        <v>391</v>
      </c>
      <c r="C268" s="86" t="s">
        <v>392</v>
      </c>
    </row>
    <row r="269" spans="2:3" ht="16.5" thickBot="1" x14ac:dyDescent="0.3">
      <c r="B269" s="125"/>
      <c r="C269" s="88" t="s">
        <v>393</v>
      </c>
    </row>
    <row r="270" spans="2:3" ht="18.75" thickTop="1" x14ac:dyDescent="0.25">
      <c r="B270" s="99"/>
      <c r="C270" s="126"/>
    </row>
    <row r="271" spans="2:3" ht="18" x14ac:dyDescent="0.25">
      <c r="B271" s="97" t="s">
        <v>562</v>
      </c>
      <c r="C271" s="100">
        <f>+C273+C274</f>
        <v>1145884</v>
      </c>
    </row>
    <row r="272" spans="2:3" ht="18" x14ac:dyDescent="0.25">
      <c r="B272" s="98"/>
      <c r="C272" s="93"/>
    </row>
    <row r="273" spans="2:3" ht="18" x14ac:dyDescent="0.25">
      <c r="B273" s="96" t="s">
        <v>563</v>
      </c>
      <c r="C273" s="93">
        <v>1035460</v>
      </c>
    </row>
    <row r="274" spans="2:3" ht="18" x14ac:dyDescent="0.25">
      <c r="B274" s="96" t="s">
        <v>564</v>
      </c>
      <c r="C274" s="93">
        <v>110424</v>
      </c>
    </row>
    <row r="275" spans="2:3" ht="18" x14ac:dyDescent="0.25">
      <c r="B275" s="96"/>
      <c r="C275" s="93"/>
    </row>
    <row r="276" spans="2:3" ht="18" x14ac:dyDescent="0.25">
      <c r="B276" s="97" t="s">
        <v>565</v>
      </c>
      <c r="C276" s="100">
        <f>C278+C279+C280+C281</f>
        <v>13189840</v>
      </c>
    </row>
    <row r="277" spans="2:3" ht="18" x14ac:dyDescent="0.25">
      <c r="B277" s="98"/>
      <c r="C277" s="93"/>
    </row>
    <row r="278" spans="2:3" ht="18" x14ac:dyDescent="0.25">
      <c r="B278" s="96" t="s">
        <v>566</v>
      </c>
      <c r="C278" s="93">
        <v>59340</v>
      </c>
    </row>
    <row r="279" spans="2:3" ht="18" x14ac:dyDescent="0.25">
      <c r="B279" s="96" t="s">
        <v>567</v>
      </c>
      <c r="C279" s="93">
        <v>11739900</v>
      </c>
    </row>
    <row r="280" spans="2:3" ht="18" x14ac:dyDescent="0.25">
      <c r="B280" s="96" t="s">
        <v>568</v>
      </c>
      <c r="C280" s="93">
        <v>1380000</v>
      </c>
    </row>
    <row r="281" spans="2:3" ht="18" x14ac:dyDescent="0.25">
      <c r="B281" s="96" t="s">
        <v>569</v>
      </c>
      <c r="C281" s="93">
        <v>10600</v>
      </c>
    </row>
    <row r="282" spans="2:3" ht="18" x14ac:dyDescent="0.25">
      <c r="B282" s="96"/>
      <c r="C282" s="93"/>
    </row>
    <row r="283" spans="2:3" ht="18" x14ac:dyDescent="0.25">
      <c r="B283" s="97" t="s">
        <v>570</v>
      </c>
      <c r="C283" s="100">
        <f>+C284</f>
        <v>57648</v>
      </c>
    </row>
    <row r="284" spans="2:3" ht="18" x14ac:dyDescent="0.25">
      <c r="B284" s="96" t="s">
        <v>571</v>
      </c>
      <c r="C284" s="93">
        <v>57648</v>
      </c>
    </row>
    <row r="285" spans="2:3" ht="18" x14ac:dyDescent="0.25">
      <c r="B285" s="91"/>
      <c r="C285" s="92"/>
    </row>
    <row r="286" spans="2:3" ht="18" x14ac:dyDescent="0.25">
      <c r="B286" s="94" t="s">
        <v>572</v>
      </c>
      <c r="C286" s="109">
        <f>+C287+C288</f>
        <v>1288017</v>
      </c>
    </row>
    <row r="287" spans="2:3" ht="18" x14ac:dyDescent="0.25">
      <c r="B287" s="91" t="s">
        <v>573</v>
      </c>
      <c r="C287" s="92">
        <v>1282017</v>
      </c>
    </row>
    <row r="288" spans="2:3" ht="18" x14ac:dyDescent="0.25">
      <c r="B288" s="91" t="s">
        <v>574</v>
      </c>
      <c r="C288" s="92">
        <v>6000</v>
      </c>
    </row>
    <row r="289" spans="2:3" ht="18" x14ac:dyDescent="0.25">
      <c r="B289" s="96"/>
      <c r="C289" s="93"/>
    </row>
    <row r="290" spans="2:3" ht="18.75" thickBot="1" x14ac:dyDescent="0.3">
      <c r="B290" s="127" t="s">
        <v>575</v>
      </c>
      <c r="C290" s="128">
        <f>(C77+C93+C114+C257+C286+C283)</f>
        <v>2127731923</v>
      </c>
    </row>
    <row r="291" spans="2:3" ht="18.75" thickTop="1" x14ac:dyDescent="0.25">
      <c r="B291" s="129"/>
      <c r="C291" s="130"/>
    </row>
    <row r="292" spans="2:3" ht="19.5" thickBot="1" x14ac:dyDescent="0.35">
      <c r="B292" s="131" t="s">
        <v>576</v>
      </c>
      <c r="C292" s="132">
        <f>+C73-C290</f>
        <v>214776110</v>
      </c>
    </row>
    <row r="293" spans="2:3" ht="15.75" thickTop="1" x14ac:dyDescent="0.25"/>
  </sheetData>
  <mergeCells count="3">
    <mergeCell ref="B1:C1"/>
    <mergeCell ref="B2:C2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zoomScale="85" zoomScaleNormal="85" workbookViewId="0">
      <selection activeCell="C23" sqref="C23"/>
    </sheetView>
  </sheetViews>
  <sheetFormatPr baseColWidth="10" defaultRowHeight="15" x14ac:dyDescent="0.25"/>
  <cols>
    <col min="1" max="1" width="32.140625" customWidth="1"/>
    <col min="2" max="2" width="24.7109375" customWidth="1"/>
    <col min="3" max="3" width="23.85546875" customWidth="1"/>
    <col min="4" max="4" width="26.85546875" customWidth="1"/>
    <col min="5" max="5" width="18.42578125" customWidth="1"/>
    <col min="6" max="6" width="25" customWidth="1"/>
  </cols>
  <sheetData>
    <row r="1" spans="1:6" ht="15.75" x14ac:dyDescent="0.25">
      <c r="A1" s="168" t="s">
        <v>49</v>
      </c>
      <c r="B1" s="168"/>
      <c r="C1" s="168"/>
      <c r="D1" s="168"/>
      <c r="E1" s="168"/>
      <c r="F1" s="168"/>
    </row>
    <row r="2" spans="1:6" ht="15.75" customHeight="1" x14ac:dyDescent="0.25">
      <c r="A2" s="172" t="s">
        <v>50</v>
      </c>
      <c r="B2" s="172"/>
      <c r="C2" s="172"/>
      <c r="D2" s="172"/>
      <c r="E2" s="172"/>
      <c r="F2" s="172"/>
    </row>
    <row r="3" spans="1:6" ht="27.75" customHeight="1" thickBot="1" x14ac:dyDescent="0.3">
      <c r="A3" s="13"/>
    </row>
    <row r="4" spans="1:6" ht="48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</row>
    <row r="5" spans="1:6" ht="31.5" x14ac:dyDescent="0.25">
      <c r="A5" s="176" t="s">
        <v>6</v>
      </c>
      <c r="B5" s="4" t="s">
        <v>7</v>
      </c>
      <c r="C5" s="176" t="s">
        <v>10</v>
      </c>
      <c r="D5" s="4" t="s">
        <v>11</v>
      </c>
      <c r="E5" s="169">
        <v>43101</v>
      </c>
      <c r="F5" s="169">
        <v>43435</v>
      </c>
    </row>
    <row r="6" spans="1:6" ht="15.75" x14ac:dyDescent="0.25">
      <c r="A6" s="177"/>
      <c r="B6" s="5" t="s">
        <v>8</v>
      </c>
      <c r="C6" s="177"/>
      <c r="D6" s="4" t="s">
        <v>12</v>
      </c>
      <c r="E6" s="170"/>
      <c r="F6" s="170"/>
    </row>
    <row r="7" spans="1:6" ht="31.5" x14ac:dyDescent="0.25">
      <c r="A7" s="177"/>
      <c r="B7" s="5" t="s">
        <v>9</v>
      </c>
      <c r="C7" s="177"/>
      <c r="D7" s="4" t="s">
        <v>13</v>
      </c>
      <c r="E7" s="170"/>
      <c r="F7" s="170"/>
    </row>
    <row r="8" spans="1:6" ht="16.5" thickBot="1" x14ac:dyDescent="0.3">
      <c r="A8" s="178"/>
      <c r="B8" s="6"/>
      <c r="C8" s="178"/>
      <c r="D8" s="6" t="s">
        <v>14</v>
      </c>
      <c r="E8" s="171"/>
      <c r="F8" s="171"/>
    </row>
    <row r="9" spans="1:6" ht="31.5" x14ac:dyDescent="0.25">
      <c r="A9" s="173" t="s">
        <v>15</v>
      </c>
      <c r="B9" s="179" t="s">
        <v>199</v>
      </c>
      <c r="C9" s="176" t="s">
        <v>16</v>
      </c>
      <c r="D9" s="4" t="s">
        <v>11</v>
      </c>
      <c r="E9" s="169">
        <v>43101</v>
      </c>
      <c r="F9" s="169">
        <v>43435</v>
      </c>
    </row>
    <row r="10" spans="1:6" ht="15.75" x14ac:dyDescent="0.25">
      <c r="A10" s="174"/>
      <c r="B10" s="180"/>
      <c r="C10" s="177"/>
      <c r="D10" s="4" t="s">
        <v>17</v>
      </c>
      <c r="E10" s="170"/>
      <c r="F10" s="170"/>
    </row>
    <row r="11" spans="1:6" ht="16.5" thickBot="1" x14ac:dyDescent="0.3">
      <c r="A11" s="175"/>
      <c r="B11" s="181"/>
      <c r="C11" s="178"/>
      <c r="D11" s="6" t="s">
        <v>14</v>
      </c>
      <c r="E11" s="171"/>
      <c r="F11" s="171"/>
    </row>
    <row r="12" spans="1:6" ht="47.25" x14ac:dyDescent="0.25">
      <c r="A12" s="176" t="s">
        <v>18</v>
      </c>
      <c r="B12" s="4" t="s">
        <v>19</v>
      </c>
      <c r="C12" s="176" t="s">
        <v>21</v>
      </c>
      <c r="D12" s="4" t="s">
        <v>22</v>
      </c>
      <c r="E12" s="169">
        <v>43101</v>
      </c>
      <c r="F12" s="169">
        <v>43435</v>
      </c>
    </row>
    <row r="13" spans="1:6" ht="63.75" thickBot="1" x14ac:dyDescent="0.3">
      <c r="A13" s="178"/>
      <c r="B13" s="6" t="s">
        <v>20</v>
      </c>
      <c r="C13" s="178"/>
      <c r="D13" s="6" t="s">
        <v>14</v>
      </c>
      <c r="E13" s="171"/>
      <c r="F13" s="171"/>
    </row>
    <row r="14" spans="1:6" ht="47.25" x14ac:dyDescent="0.25">
      <c r="A14" s="176" t="s">
        <v>25</v>
      </c>
      <c r="B14" s="4" t="s">
        <v>26</v>
      </c>
      <c r="C14" s="176" t="s">
        <v>28</v>
      </c>
      <c r="D14" s="4" t="s">
        <v>24</v>
      </c>
      <c r="E14" s="169">
        <v>43101</v>
      </c>
      <c r="F14" s="169">
        <v>43435</v>
      </c>
    </row>
    <row r="15" spans="1:6" ht="48" thickBot="1" x14ac:dyDescent="0.3">
      <c r="A15" s="177"/>
      <c r="B15" s="4" t="s">
        <v>27</v>
      </c>
      <c r="C15" s="177"/>
      <c r="D15" s="4" t="s">
        <v>29</v>
      </c>
      <c r="E15" s="170"/>
      <c r="F15" s="170"/>
    </row>
    <row r="16" spans="1:6" ht="31.5" x14ac:dyDescent="0.25">
      <c r="A16" s="176" t="s">
        <v>30</v>
      </c>
      <c r="B16" s="179" t="s">
        <v>31</v>
      </c>
      <c r="C16" s="176" t="s">
        <v>32</v>
      </c>
      <c r="D16" s="7" t="s">
        <v>11</v>
      </c>
      <c r="E16" s="169">
        <v>43101</v>
      </c>
      <c r="F16" s="169">
        <v>43435</v>
      </c>
    </row>
    <row r="17" spans="1:6" ht="15.75" x14ac:dyDescent="0.25">
      <c r="A17" s="177"/>
      <c r="B17" s="180"/>
      <c r="C17" s="177"/>
      <c r="D17" s="4" t="s">
        <v>33</v>
      </c>
      <c r="E17" s="170"/>
      <c r="F17" s="170"/>
    </row>
    <row r="18" spans="1:6" ht="32.25" thickBot="1" x14ac:dyDescent="0.3">
      <c r="A18" s="178"/>
      <c r="B18" s="181"/>
      <c r="C18" s="178"/>
      <c r="D18" s="6" t="s">
        <v>34</v>
      </c>
      <c r="E18" s="171"/>
      <c r="F18" s="170"/>
    </row>
    <row r="19" spans="1:6" ht="31.5" x14ac:dyDescent="0.25">
      <c r="A19" s="176" t="s">
        <v>35</v>
      </c>
      <c r="B19" s="179" t="s">
        <v>36</v>
      </c>
      <c r="C19" s="176" t="s">
        <v>37</v>
      </c>
      <c r="D19" s="4" t="s">
        <v>11</v>
      </c>
      <c r="E19" s="169">
        <v>43101</v>
      </c>
      <c r="F19" s="169">
        <v>43435</v>
      </c>
    </row>
    <row r="20" spans="1:6" ht="31.5" x14ac:dyDescent="0.25">
      <c r="A20" s="177"/>
      <c r="B20" s="180"/>
      <c r="C20" s="177"/>
      <c r="D20" s="4" t="s">
        <v>34</v>
      </c>
      <c r="E20" s="170"/>
      <c r="F20" s="170"/>
    </row>
    <row r="21" spans="1:6" ht="16.5" thickBot="1" x14ac:dyDescent="0.3">
      <c r="A21" s="178"/>
      <c r="B21" s="181"/>
      <c r="C21" s="178"/>
      <c r="D21" s="6" t="s">
        <v>33</v>
      </c>
      <c r="E21" s="171"/>
      <c r="F21" s="171"/>
    </row>
    <row r="22" spans="1:6" ht="47.25" x14ac:dyDescent="0.25">
      <c r="A22" s="173" t="s">
        <v>38</v>
      </c>
      <c r="B22" s="4" t="s">
        <v>39</v>
      </c>
      <c r="C22" s="160" t="s">
        <v>41</v>
      </c>
      <c r="D22" s="4" t="s">
        <v>11</v>
      </c>
      <c r="E22" s="169">
        <v>43101</v>
      </c>
      <c r="F22" s="169">
        <v>43435</v>
      </c>
    </row>
    <row r="23" spans="1:6" ht="63" x14ac:dyDescent="0.25">
      <c r="A23" s="174"/>
      <c r="B23" s="4" t="s">
        <v>40</v>
      </c>
      <c r="C23" s="160"/>
      <c r="D23" s="4" t="s">
        <v>43</v>
      </c>
      <c r="E23" s="170"/>
      <c r="F23" s="170"/>
    </row>
    <row r="24" spans="1:6" ht="31.5" x14ac:dyDescent="0.25">
      <c r="A24" s="174"/>
      <c r="B24" s="11"/>
      <c r="C24" s="160" t="s">
        <v>42</v>
      </c>
      <c r="D24" s="4" t="s">
        <v>44</v>
      </c>
      <c r="E24" s="170"/>
      <c r="F24" s="170"/>
    </row>
    <row r="25" spans="1:6" ht="16.5" thickBot="1" x14ac:dyDescent="0.3">
      <c r="A25" s="175"/>
      <c r="B25" s="12"/>
      <c r="C25" s="12"/>
      <c r="D25" s="6" t="s">
        <v>45</v>
      </c>
      <c r="E25" s="171"/>
      <c r="F25" s="171"/>
    </row>
  </sheetData>
  <mergeCells count="32">
    <mergeCell ref="A5:A8"/>
    <mergeCell ref="C5:C8"/>
    <mergeCell ref="E5:E8"/>
    <mergeCell ref="F5:F8"/>
    <mergeCell ref="A9:A11"/>
    <mergeCell ref="B9:B11"/>
    <mergeCell ref="C9:C11"/>
    <mergeCell ref="E9:E11"/>
    <mergeCell ref="F9:F11"/>
    <mergeCell ref="C14:C15"/>
    <mergeCell ref="E14:E15"/>
    <mergeCell ref="F14:F15"/>
    <mergeCell ref="A12:A13"/>
    <mergeCell ref="C12:C13"/>
    <mergeCell ref="E12:E13"/>
    <mergeCell ref="F12:F13"/>
    <mergeCell ref="A1:F1"/>
    <mergeCell ref="F16:F18"/>
    <mergeCell ref="F19:F21"/>
    <mergeCell ref="A2:F2"/>
    <mergeCell ref="F22:F25"/>
    <mergeCell ref="A22:A25"/>
    <mergeCell ref="E22:E25"/>
    <mergeCell ref="A16:A18"/>
    <mergeCell ref="B16:B18"/>
    <mergeCell ref="C16:C18"/>
    <mergeCell ref="E16:E18"/>
    <mergeCell ref="A19:A21"/>
    <mergeCell ref="B19:B21"/>
    <mergeCell ref="C19:C21"/>
    <mergeCell ref="E19:E21"/>
    <mergeCell ref="A14:A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0" zoomScaleNormal="100" workbookViewId="0">
      <selection activeCell="H8" sqref="H8"/>
    </sheetView>
  </sheetViews>
  <sheetFormatPr baseColWidth="10" defaultRowHeight="15" x14ac:dyDescent="0.25"/>
  <cols>
    <col min="1" max="1" width="34" customWidth="1"/>
    <col min="2" max="2" width="21.5703125" customWidth="1"/>
    <col min="3" max="3" width="21" customWidth="1"/>
    <col min="4" max="4" width="20.7109375" customWidth="1"/>
    <col min="5" max="5" width="18.28515625" customWidth="1"/>
    <col min="6" max="6" width="18.7109375" customWidth="1"/>
  </cols>
  <sheetData>
    <row r="1" spans="1:6" ht="15.75" x14ac:dyDescent="0.25">
      <c r="A1" s="168" t="s">
        <v>47</v>
      </c>
      <c r="B1" s="168"/>
      <c r="C1" s="168"/>
      <c r="D1" s="168"/>
      <c r="E1" s="168"/>
      <c r="F1" s="168"/>
    </row>
    <row r="2" spans="1:6" ht="15.75" customHeight="1" x14ac:dyDescent="0.25">
      <c r="A2" s="172" t="s">
        <v>48</v>
      </c>
      <c r="B2" s="172"/>
      <c r="C2" s="172"/>
      <c r="D2" s="172"/>
      <c r="E2" s="172"/>
      <c r="F2" s="172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ht="31.5" x14ac:dyDescent="0.25">
      <c r="A5" s="182" t="s">
        <v>52</v>
      </c>
      <c r="B5" s="176" t="s">
        <v>53</v>
      </c>
      <c r="C5" s="176" t="s">
        <v>54</v>
      </c>
      <c r="D5" s="160" t="s">
        <v>11</v>
      </c>
      <c r="E5" s="169">
        <v>43101</v>
      </c>
      <c r="F5" s="169">
        <v>43435</v>
      </c>
    </row>
    <row r="6" spans="1:6" ht="15.75" x14ac:dyDescent="0.25">
      <c r="A6" s="183"/>
      <c r="B6" s="177"/>
      <c r="C6" s="177"/>
      <c r="D6" s="160" t="s">
        <v>51</v>
      </c>
      <c r="E6" s="170"/>
      <c r="F6" s="170"/>
    </row>
    <row r="7" spans="1:6" ht="32.25" thickBot="1" x14ac:dyDescent="0.3">
      <c r="A7" s="184"/>
      <c r="B7" s="178"/>
      <c r="C7" s="178"/>
      <c r="D7" s="161" t="s">
        <v>45</v>
      </c>
      <c r="E7" s="171"/>
      <c r="F7" s="171"/>
    </row>
    <row r="8" spans="1:6" ht="47.25" x14ac:dyDescent="0.25">
      <c r="A8" s="179" t="s">
        <v>55</v>
      </c>
      <c r="B8" s="176" t="s">
        <v>56</v>
      </c>
      <c r="C8" s="176" t="s">
        <v>57</v>
      </c>
      <c r="D8" s="160" t="s">
        <v>58</v>
      </c>
      <c r="E8" s="169">
        <v>43101</v>
      </c>
      <c r="F8" s="169">
        <v>43435</v>
      </c>
    </row>
    <row r="9" spans="1:6" ht="32.25" thickBot="1" x14ac:dyDescent="0.3">
      <c r="A9" s="181"/>
      <c r="B9" s="178"/>
      <c r="C9" s="178"/>
      <c r="D9" s="161" t="s">
        <v>33</v>
      </c>
      <c r="E9" s="171"/>
      <c r="F9" s="171"/>
    </row>
    <row r="10" spans="1:6" ht="47.25" x14ac:dyDescent="0.25">
      <c r="A10" s="173" t="s">
        <v>59</v>
      </c>
      <c r="B10" s="160" t="s">
        <v>60</v>
      </c>
      <c r="C10" s="176" t="s">
        <v>57</v>
      </c>
      <c r="D10" s="160" t="s">
        <v>58</v>
      </c>
      <c r="E10" s="169">
        <v>43101</v>
      </c>
      <c r="F10" s="169">
        <v>43435</v>
      </c>
    </row>
    <row r="11" spans="1:6" ht="31.5" x14ac:dyDescent="0.25">
      <c r="A11" s="174"/>
      <c r="B11" s="160" t="s">
        <v>61</v>
      </c>
      <c r="C11" s="177"/>
      <c r="D11" s="160" t="s">
        <v>33</v>
      </c>
      <c r="E11" s="170"/>
      <c r="F11" s="170"/>
    </row>
    <row r="12" spans="1:6" ht="32.25" thickBot="1" x14ac:dyDescent="0.3">
      <c r="A12" s="175"/>
      <c r="B12" s="161" t="s">
        <v>62</v>
      </c>
      <c r="C12" s="178"/>
      <c r="D12" s="161" t="s">
        <v>44</v>
      </c>
      <c r="E12" s="171"/>
      <c r="F12" s="171"/>
    </row>
  </sheetData>
  <mergeCells count="16">
    <mergeCell ref="A10:A12"/>
    <mergeCell ref="C10:C12"/>
    <mergeCell ref="E10:E12"/>
    <mergeCell ref="F10:F12"/>
    <mergeCell ref="A5:A7"/>
    <mergeCell ref="B5:B7"/>
    <mergeCell ref="C5:C7"/>
    <mergeCell ref="E5:E7"/>
    <mergeCell ref="F5:F7"/>
    <mergeCell ref="A2:F2"/>
    <mergeCell ref="A1:F1"/>
    <mergeCell ref="A8:A9"/>
    <mergeCell ref="B8:B9"/>
    <mergeCell ref="C8:C9"/>
    <mergeCell ref="E8:E9"/>
    <mergeCell ref="F8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7" sqref="H7"/>
    </sheetView>
  </sheetViews>
  <sheetFormatPr baseColWidth="10" defaultRowHeight="15" x14ac:dyDescent="0.25"/>
  <cols>
    <col min="1" max="1" width="36.28515625" customWidth="1"/>
    <col min="2" max="2" width="20.85546875" customWidth="1"/>
    <col min="3" max="3" width="19.5703125" customWidth="1"/>
    <col min="4" max="4" width="18.28515625" customWidth="1"/>
    <col min="5" max="5" width="17.42578125" customWidth="1"/>
    <col min="6" max="6" width="16.5703125" customWidth="1"/>
  </cols>
  <sheetData>
    <row r="1" spans="1:6" ht="15.75" x14ac:dyDescent="0.25">
      <c r="A1" s="168" t="s">
        <v>64</v>
      </c>
      <c r="B1" s="168"/>
      <c r="C1" s="168"/>
      <c r="D1" s="168"/>
      <c r="E1" s="168"/>
      <c r="F1" s="168"/>
    </row>
    <row r="2" spans="1:6" ht="15.75" customHeight="1" x14ac:dyDescent="0.25">
      <c r="A2" s="172" t="s">
        <v>65</v>
      </c>
      <c r="B2" s="172"/>
      <c r="C2" s="172"/>
      <c r="D2" s="172"/>
      <c r="E2" s="172"/>
      <c r="F2" s="172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47.25" x14ac:dyDescent="0.25">
      <c r="A5" s="173" t="s">
        <v>66</v>
      </c>
      <c r="B5" s="160" t="s">
        <v>60</v>
      </c>
      <c r="C5" s="176" t="s">
        <v>57</v>
      </c>
      <c r="D5" s="160" t="s">
        <v>58</v>
      </c>
      <c r="E5" s="169">
        <v>43101</v>
      </c>
      <c r="F5" s="169">
        <v>43435</v>
      </c>
    </row>
    <row r="6" spans="1:6" ht="31.5" x14ac:dyDescent="0.25">
      <c r="A6" s="174"/>
      <c r="B6" s="160" t="s">
        <v>61</v>
      </c>
      <c r="C6" s="177"/>
      <c r="D6" s="160" t="s">
        <v>33</v>
      </c>
      <c r="E6" s="170"/>
      <c r="F6" s="170"/>
    </row>
    <row r="7" spans="1:6" ht="32.25" thickBot="1" x14ac:dyDescent="0.3">
      <c r="A7" s="175"/>
      <c r="B7" s="161" t="s">
        <v>62</v>
      </c>
      <c r="C7" s="178"/>
      <c r="D7" s="12"/>
      <c r="E7" s="171"/>
      <c r="F7" s="171"/>
    </row>
    <row r="8" spans="1:6" ht="31.5" x14ac:dyDescent="0.25">
      <c r="A8" s="173" t="s">
        <v>67</v>
      </c>
      <c r="B8" s="176" t="s">
        <v>68</v>
      </c>
      <c r="C8" s="160" t="s">
        <v>69</v>
      </c>
      <c r="D8" s="160" t="s">
        <v>33</v>
      </c>
      <c r="E8" s="169">
        <v>43101</v>
      </c>
      <c r="F8" s="169">
        <v>43435</v>
      </c>
    </row>
    <row r="9" spans="1:6" ht="31.5" x14ac:dyDescent="0.25">
      <c r="A9" s="174"/>
      <c r="B9" s="177"/>
      <c r="C9" s="160" t="s">
        <v>70</v>
      </c>
      <c r="D9" s="160" t="s">
        <v>44</v>
      </c>
      <c r="E9" s="170"/>
      <c r="F9" s="170"/>
    </row>
    <row r="10" spans="1:6" ht="32.25" thickBot="1" x14ac:dyDescent="0.3">
      <c r="A10" s="175"/>
      <c r="B10" s="178"/>
      <c r="C10" s="12"/>
      <c r="D10" s="161" t="s">
        <v>63</v>
      </c>
      <c r="E10" s="171"/>
      <c r="F10" s="171"/>
    </row>
    <row r="11" spans="1:6" ht="47.25" x14ac:dyDescent="0.25">
      <c r="A11" s="176" t="s">
        <v>71</v>
      </c>
      <c r="B11" s="160" t="s">
        <v>60</v>
      </c>
      <c r="C11" s="176" t="s">
        <v>57</v>
      </c>
      <c r="D11" s="160" t="s">
        <v>58</v>
      </c>
      <c r="E11" s="169">
        <v>43101</v>
      </c>
      <c r="F11" s="169">
        <v>43252</v>
      </c>
    </row>
    <row r="12" spans="1:6" ht="31.5" x14ac:dyDescent="0.25">
      <c r="A12" s="177"/>
      <c r="B12" s="160" t="s">
        <v>61</v>
      </c>
      <c r="C12" s="177"/>
      <c r="D12" s="160" t="s">
        <v>33</v>
      </c>
      <c r="E12" s="170"/>
      <c r="F12" s="170"/>
    </row>
    <row r="13" spans="1:6" ht="32.25" thickBot="1" x14ac:dyDescent="0.3">
      <c r="A13" s="178"/>
      <c r="B13" s="161" t="s">
        <v>62</v>
      </c>
      <c r="C13" s="178"/>
      <c r="D13" s="12"/>
      <c r="E13" s="171"/>
      <c r="F13" s="171"/>
    </row>
    <row r="14" spans="1:6" ht="47.25" x14ac:dyDescent="0.25">
      <c r="A14" s="173" t="s">
        <v>72</v>
      </c>
      <c r="B14" s="176" t="s">
        <v>73</v>
      </c>
      <c r="C14" s="176" t="s">
        <v>74</v>
      </c>
      <c r="D14" s="160" t="s">
        <v>11</v>
      </c>
      <c r="E14" s="169">
        <v>43101</v>
      </c>
      <c r="F14" s="169">
        <v>43435</v>
      </c>
    </row>
    <row r="15" spans="1:6" ht="32.25" thickBot="1" x14ac:dyDescent="0.3">
      <c r="A15" s="175"/>
      <c r="B15" s="178"/>
      <c r="C15" s="178"/>
      <c r="D15" s="161" t="s">
        <v>33</v>
      </c>
      <c r="E15" s="171"/>
      <c r="F15" s="171"/>
    </row>
  </sheetData>
  <mergeCells count="19">
    <mergeCell ref="A14:A15"/>
    <mergeCell ref="B14:B15"/>
    <mergeCell ref="C14:C15"/>
    <mergeCell ref="E14:E15"/>
    <mergeCell ref="F14:F15"/>
    <mergeCell ref="A1:F1"/>
    <mergeCell ref="A2:F2"/>
    <mergeCell ref="A11:A13"/>
    <mergeCell ref="C11:C13"/>
    <mergeCell ref="E11:E13"/>
    <mergeCell ref="F11:F13"/>
    <mergeCell ref="A5:A7"/>
    <mergeCell ref="C5:C7"/>
    <mergeCell ref="E5:E7"/>
    <mergeCell ref="F5:F7"/>
    <mergeCell ref="A8:A10"/>
    <mergeCell ref="B8:B10"/>
    <mergeCell ref="E8:E10"/>
    <mergeCell ref="F8:F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B5" sqref="B5:F14"/>
    </sheetView>
  </sheetViews>
  <sheetFormatPr baseColWidth="10" defaultRowHeight="15" x14ac:dyDescent="0.25"/>
  <cols>
    <col min="1" max="1" width="32.5703125" customWidth="1"/>
    <col min="2" max="2" width="23.28515625" customWidth="1"/>
    <col min="3" max="3" width="20.5703125" customWidth="1"/>
    <col min="4" max="4" width="21.5703125" customWidth="1"/>
    <col min="5" max="5" width="18.7109375" customWidth="1"/>
    <col min="6" max="6" width="20.7109375" customWidth="1"/>
  </cols>
  <sheetData>
    <row r="1" spans="1:6" ht="15.75" x14ac:dyDescent="0.25">
      <c r="A1" s="168" t="s">
        <v>75</v>
      </c>
      <c r="B1" s="168"/>
      <c r="C1" s="168"/>
      <c r="D1" s="168"/>
      <c r="E1" s="168"/>
      <c r="F1" s="168"/>
    </row>
    <row r="2" spans="1:6" ht="15.75" customHeight="1" x14ac:dyDescent="0.25">
      <c r="A2" s="172" t="s">
        <v>76</v>
      </c>
      <c r="B2" s="172"/>
      <c r="C2" s="172"/>
      <c r="D2" s="172"/>
      <c r="E2" s="172"/>
      <c r="F2" s="172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31.5" x14ac:dyDescent="0.25">
      <c r="A5" s="173" t="s">
        <v>77</v>
      </c>
      <c r="B5" s="176" t="s">
        <v>56</v>
      </c>
      <c r="C5" s="176" t="s">
        <v>78</v>
      </c>
      <c r="D5" s="160" t="s">
        <v>11</v>
      </c>
      <c r="E5" s="169">
        <v>43101</v>
      </c>
      <c r="F5" s="169">
        <v>43435</v>
      </c>
    </row>
    <row r="6" spans="1:6" ht="32.25" thickBot="1" x14ac:dyDescent="0.3">
      <c r="A6" s="175"/>
      <c r="B6" s="178"/>
      <c r="C6" s="178"/>
      <c r="D6" s="161" t="s">
        <v>33</v>
      </c>
      <c r="E6" s="171"/>
      <c r="F6" s="171"/>
    </row>
    <row r="7" spans="1:6" ht="31.5" x14ac:dyDescent="0.25">
      <c r="A7" s="173" t="s">
        <v>79</v>
      </c>
      <c r="B7" s="176" t="s">
        <v>80</v>
      </c>
      <c r="C7" s="176" t="s">
        <v>81</v>
      </c>
      <c r="D7" s="160" t="s">
        <v>11</v>
      </c>
      <c r="E7" s="169">
        <v>43101</v>
      </c>
      <c r="F7" s="169">
        <v>43435</v>
      </c>
    </row>
    <row r="8" spans="1:6" ht="32.25" thickBot="1" x14ac:dyDescent="0.3">
      <c r="A8" s="175"/>
      <c r="B8" s="178"/>
      <c r="C8" s="178"/>
      <c r="D8" s="161" t="s">
        <v>33</v>
      </c>
      <c r="E8" s="171"/>
      <c r="F8" s="171"/>
    </row>
    <row r="9" spans="1:6" ht="31.5" x14ac:dyDescent="0.25">
      <c r="A9" s="173" t="s">
        <v>83</v>
      </c>
      <c r="B9" s="176" t="s">
        <v>84</v>
      </c>
      <c r="C9" s="176" t="s">
        <v>85</v>
      </c>
      <c r="D9" s="160" t="s">
        <v>46</v>
      </c>
      <c r="E9" s="169">
        <v>43101</v>
      </c>
      <c r="F9" s="169">
        <v>43435</v>
      </c>
    </row>
    <row r="10" spans="1:6" ht="16.5" thickBot="1" x14ac:dyDescent="0.3">
      <c r="A10" s="175"/>
      <c r="B10" s="178"/>
      <c r="C10" s="178"/>
      <c r="D10" s="161" t="s">
        <v>44</v>
      </c>
      <c r="E10" s="171"/>
      <c r="F10" s="171"/>
    </row>
    <row r="11" spans="1:6" ht="31.5" x14ac:dyDescent="0.25">
      <c r="A11" s="176" t="s">
        <v>86</v>
      </c>
      <c r="B11" s="176" t="s">
        <v>87</v>
      </c>
      <c r="C11" s="176" t="s">
        <v>82</v>
      </c>
      <c r="D11" s="160" t="s">
        <v>11</v>
      </c>
      <c r="E11" s="169">
        <v>43101</v>
      </c>
      <c r="F11" s="169">
        <v>43435</v>
      </c>
    </row>
    <row r="12" spans="1:6" ht="31.5" x14ac:dyDescent="0.25">
      <c r="A12" s="177"/>
      <c r="B12" s="177"/>
      <c r="C12" s="177"/>
      <c r="D12" s="160" t="s">
        <v>33</v>
      </c>
      <c r="E12" s="170"/>
      <c r="F12" s="170"/>
    </row>
    <row r="13" spans="1:6" ht="31.5" x14ac:dyDescent="0.25">
      <c r="A13" s="177"/>
      <c r="B13" s="177"/>
      <c r="C13" s="177"/>
      <c r="D13" s="160" t="s">
        <v>46</v>
      </c>
      <c r="E13" s="170"/>
      <c r="F13" s="170"/>
    </row>
    <row r="14" spans="1:6" ht="16.5" thickBot="1" x14ac:dyDescent="0.3">
      <c r="A14" s="178"/>
      <c r="B14" s="178"/>
      <c r="C14" s="178"/>
      <c r="D14" s="161" t="s">
        <v>44</v>
      </c>
      <c r="E14" s="171"/>
      <c r="F14" s="171"/>
    </row>
    <row r="15" spans="1:6" ht="18.75" x14ac:dyDescent="0.25">
      <c r="A15" s="15"/>
    </row>
  </sheetData>
  <mergeCells count="22">
    <mergeCell ref="F7:F8"/>
    <mergeCell ref="A11:A14"/>
    <mergeCell ref="B11:B14"/>
    <mergeCell ref="C11:C14"/>
    <mergeCell ref="E11:E14"/>
    <mergeCell ref="F11:F14"/>
    <mergeCell ref="A2:F2"/>
    <mergeCell ref="A1:F1"/>
    <mergeCell ref="A9:A10"/>
    <mergeCell ref="B9:B10"/>
    <mergeCell ref="C9:C10"/>
    <mergeCell ref="E9:E10"/>
    <mergeCell ref="F9:F10"/>
    <mergeCell ref="A5:A6"/>
    <mergeCell ref="B5:B6"/>
    <mergeCell ref="C5:C6"/>
    <mergeCell ref="E5:E6"/>
    <mergeCell ref="F5:F6"/>
    <mergeCell ref="A7:A8"/>
    <mergeCell ref="B7:B8"/>
    <mergeCell ref="C7:C8"/>
    <mergeCell ref="E7:E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5" sqref="B5:F20"/>
    </sheetView>
  </sheetViews>
  <sheetFormatPr baseColWidth="10" defaultRowHeight="15" x14ac:dyDescent="0.25"/>
  <cols>
    <col min="1" max="1" width="35" customWidth="1"/>
    <col min="2" max="2" width="19.7109375" customWidth="1"/>
    <col min="3" max="3" width="21.5703125" customWidth="1"/>
    <col min="4" max="4" width="20.7109375" customWidth="1"/>
    <col min="5" max="5" width="18.28515625" customWidth="1"/>
    <col min="6" max="6" width="15.7109375" customWidth="1"/>
  </cols>
  <sheetData>
    <row r="1" spans="1:6" ht="15.75" x14ac:dyDescent="0.25">
      <c r="A1" s="186" t="s">
        <v>88</v>
      </c>
      <c r="B1" s="186"/>
      <c r="C1" s="186"/>
      <c r="D1" s="186"/>
      <c r="E1" s="186"/>
      <c r="F1" s="186"/>
    </row>
    <row r="2" spans="1:6" ht="15.75" customHeight="1" x14ac:dyDescent="0.25">
      <c r="A2" s="185" t="s">
        <v>89</v>
      </c>
      <c r="B2" s="185"/>
      <c r="C2" s="185"/>
      <c r="D2" s="185"/>
      <c r="E2" s="185"/>
      <c r="F2" s="185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ht="31.5" x14ac:dyDescent="0.25">
      <c r="A5" s="173" t="s">
        <v>90</v>
      </c>
      <c r="B5" s="176" t="s">
        <v>91</v>
      </c>
      <c r="C5" s="160" t="s">
        <v>92</v>
      </c>
      <c r="D5" s="160" t="s">
        <v>11</v>
      </c>
      <c r="E5" s="169">
        <v>43101</v>
      </c>
      <c r="F5" s="169">
        <v>43435</v>
      </c>
    </row>
    <row r="6" spans="1:6" ht="31.5" x14ac:dyDescent="0.25">
      <c r="A6" s="174"/>
      <c r="B6" s="177"/>
      <c r="C6" s="160" t="s">
        <v>93</v>
      </c>
      <c r="D6" s="160" t="s">
        <v>13</v>
      </c>
      <c r="E6" s="170"/>
      <c r="F6" s="170"/>
    </row>
    <row r="7" spans="1:6" ht="31.5" x14ac:dyDescent="0.25">
      <c r="A7" s="174"/>
      <c r="B7" s="177"/>
      <c r="C7" s="11"/>
      <c r="D7" s="160" t="s">
        <v>46</v>
      </c>
      <c r="E7" s="170"/>
      <c r="F7" s="170"/>
    </row>
    <row r="8" spans="1:6" ht="15.75" x14ac:dyDescent="0.25">
      <c r="A8" s="174"/>
      <c r="B8" s="177"/>
      <c r="C8" s="11"/>
      <c r="D8" s="160" t="s">
        <v>44</v>
      </c>
      <c r="E8" s="170"/>
      <c r="F8" s="170"/>
    </row>
    <row r="9" spans="1:6" ht="32.25" thickBot="1" x14ac:dyDescent="0.3">
      <c r="A9" s="175"/>
      <c r="B9" s="178"/>
      <c r="C9" s="12"/>
      <c r="D9" s="161" t="s">
        <v>63</v>
      </c>
      <c r="E9" s="171"/>
      <c r="F9" s="171"/>
    </row>
    <row r="10" spans="1:6" ht="31.5" x14ac:dyDescent="0.25">
      <c r="A10" s="173" t="s">
        <v>94</v>
      </c>
      <c r="B10" s="176" t="s">
        <v>91</v>
      </c>
      <c r="C10" s="176" t="s">
        <v>95</v>
      </c>
      <c r="D10" s="160" t="s">
        <v>11</v>
      </c>
      <c r="E10" s="169">
        <v>43101</v>
      </c>
      <c r="F10" s="169">
        <v>43435</v>
      </c>
    </row>
    <row r="11" spans="1:6" ht="15.75" x14ac:dyDescent="0.25">
      <c r="A11" s="174"/>
      <c r="B11" s="177"/>
      <c r="C11" s="177"/>
      <c r="D11" s="160" t="s">
        <v>13</v>
      </c>
      <c r="E11" s="170"/>
      <c r="F11" s="170"/>
    </row>
    <row r="12" spans="1:6" ht="31.5" x14ac:dyDescent="0.25">
      <c r="A12" s="174"/>
      <c r="B12" s="177"/>
      <c r="C12" s="177"/>
      <c r="D12" s="160" t="s">
        <v>46</v>
      </c>
      <c r="E12" s="170"/>
      <c r="F12" s="170"/>
    </row>
    <row r="13" spans="1:6" ht="15.75" x14ac:dyDescent="0.25">
      <c r="A13" s="174"/>
      <c r="B13" s="177"/>
      <c r="C13" s="177"/>
      <c r="D13" s="160" t="s">
        <v>44</v>
      </c>
      <c r="E13" s="170"/>
      <c r="F13" s="170"/>
    </row>
    <row r="14" spans="1:6" ht="32.25" thickBot="1" x14ac:dyDescent="0.3">
      <c r="A14" s="175"/>
      <c r="B14" s="178"/>
      <c r="C14" s="178"/>
      <c r="D14" s="161" t="s">
        <v>63</v>
      </c>
      <c r="E14" s="171"/>
      <c r="F14" s="171"/>
    </row>
    <row r="15" spans="1:6" ht="31.5" x14ac:dyDescent="0.25">
      <c r="A15" s="176" t="s">
        <v>96</v>
      </c>
      <c r="B15" s="176" t="s">
        <v>91</v>
      </c>
      <c r="C15" s="176" t="s">
        <v>97</v>
      </c>
      <c r="D15" s="160" t="s">
        <v>11</v>
      </c>
      <c r="E15" s="169">
        <v>43101</v>
      </c>
      <c r="F15" s="169">
        <v>44166</v>
      </c>
    </row>
    <row r="16" spans="1:6" ht="15.75" x14ac:dyDescent="0.25">
      <c r="A16" s="177"/>
      <c r="B16" s="177"/>
      <c r="C16" s="177"/>
      <c r="D16" s="160" t="s">
        <v>13</v>
      </c>
      <c r="E16" s="170"/>
      <c r="F16" s="170"/>
    </row>
    <row r="17" spans="1:6" ht="16.5" thickBot="1" x14ac:dyDescent="0.3">
      <c r="A17" s="178"/>
      <c r="B17" s="178"/>
      <c r="C17" s="178"/>
      <c r="D17" s="161"/>
      <c r="E17" s="171"/>
      <c r="F17" s="171"/>
    </row>
    <row r="18" spans="1:6" ht="141" customHeight="1" x14ac:dyDescent="0.25">
      <c r="A18" s="173" t="s">
        <v>98</v>
      </c>
      <c r="B18" s="176" t="s">
        <v>99</v>
      </c>
      <c r="C18" s="176" t="s">
        <v>100</v>
      </c>
      <c r="D18" s="160" t="s">
        <v>11</v>
      </c>
      <c r="E18" s="169">
        <v>43101</v>
      </c>
      <c r="F18" s="169">
        <v>43435</v>
      </c>
    </row>
    <row r="19" spans="1:6" ht="15" customHeight="1" x14ac:dyDescent="0.25">
      <c r="A19" s="174"/>
      <c r="B19" s="177"/>
      <c r="C19" s="177"/>
      <c r="D19" s="160"/>
      <c r="E19" s="170"/>
      <c r="F19" s="170"/>
    </row>
    <row r="20" spans="1:6" ht="15.75" customHeight="1" thickBot="1" x14ac:dyDescent="0.3">
      <c r="A20" s="175"/>
      <c r="B20" s="178"/>
      <c r="C20" s="178"/>
      <c r="D20" s="161"/>
      <c r="E20" s="171"/>
      <c r="F20" s="171"/>
    </row>
  </sheetData>
  <mergeCells count="21">
    <mergeCell ref="A10:A14"/>
    <mergeCell ref="B10:B14"/>
    <mergeCell ref="C10:C14"/>
    <mergeCell ref="E10:E14"/>
    <mergeCell ref="F10:F14"/>
    <mergeCell ref="A2:F2"/>
    <mergeCell ref="A1:F1"/>
    <mergeCell ref="A18:A20"/>
    <mergeCell ref="B18:B20"/>
    <mergeCell ref="C18:C20"/>
    <mergeCell ref="E18:E20"/>
    <mergeCell ref="F18:F20"/>
    <mergeCell ref="A15:A17"/>
    <mergeCell ref="B15:B17"/>
    <mergeCell ref="C15:C17"/>
    <mergeCell ref="E15:E17"/>
    <mergeCell ref="F15:F17"/>
    <mergeCell ref="A5:A9"/>
    <mergeCell ref="B5:B9"/>
    <mergeCell ref="E5:E9"/>
    <mergeCell ref="F5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B7" sqref="B7:F16"/>
    </sheetView>
  </sheetViews>
  <sheetFormatPr baseColWidth="10" defaultRowHeight="15" x14ac:dyDescent="0.25"/>
  <cols>
    <col min="1" max="1" width="43.42578125" customWidth="1"/>
    <col min="2" max="2" width="27.42578125" customWidth="1"/>
    <col min="3" max="3" width="28.140625" customWidth="1"/>
    <col min="4" max="4" width="25" customWidth="1"/>
    <col min="5" max="5" width="20.140625" customWidth="1"/>
    <col min="6" max="6" width="19" customWidth="1"/>
  </cols>
  <sheetData>
    <row r="3" spans="1:6" ht="15.75" x14ac:dyDescent="0.25">
      <c r="A3" s="186" t="s">
        <v>101</v>
      </c>
      <c r="B3" s="186"/>
      <c r="C3" s="186"/>
      <c r="D3" s="186"/>
      <c r="E3" s="186"/>
      <c r="F3" s="186"/>
    </row>
    <row r="4" spans="1:6" ht="15.75" x14ac:dyDescent="0.25">
      <c r="A4" s="13" t="s">
        <v>102</v>
      </c>
    </row>
    <row r="5" spans="1:6" ht="15.75" thickBot="1" x14ac:dyDescent="0.3"/>
    <row r="6" spans="1:6" ht="32.25" thickBot="1" x14ac:dyDescent="0.3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</row>
    <row r="7" spans="1:6" ht="31.5" x14ac:dyDescent="0.25">
      <c r="A7" s="182" t="s">
        <v>103</v>
      </c>
      <c r="B7" s="176" t="s">
        <v>104</v>
      </c>
      <c r="C7" s="176" t="s">
        <v>105</v>
      </c>
      <c r="D7" s="160" t="s">
        <v>58</v>
      </c>
      <c r="E7" s="169">
        <v>43101</v>
      </c>
      <c r="F7" s="169">
        <v>43435</v>
      </c>
    </row>
    <row r="8" spans="1:6" ht="29.25" customHeight="1" thickBot="1" x14ac:dyDescent="0.3">
      <c r="A8" s="184"/>
      <c r="B8" s="178"/>
      <c r="C8" s="178"/>
      <c r="D8" s="161" t="s">
        <v>23</v>
      </c>
      <c r="E8" s="171"/>
      <c r="F8" s="171"/>
    </row>
    <row r="9" spans="1:6" ht="31.5" x14ac:dyDescent="0.25">
      <c r="A9" s="182" t="s">
        <v>106</v>
      </c>
      <c r="B9" s="176" t="s">
        <v>107</v>
      </c>
      <c r="C9" s="176" t="s">
        <v>108</v>
      </c>
      <c r="D9" s="160" t="s">
        <v>58</v>
      </c>
      <c r="E9" s="169">
        <v>43101</v>
      </c>
      <c r="F9" s="169">
        <v>43282</v>
      </c>
    </row>
    <row r="10" spans="1:6" ht="15.75" x14ac:dyDescent="0.25">
      <c r="A10" s="183"/>
      <c r="B10" s="177"/>
      <c r="C10" s="177"/>
      <c r="D10" s="160" t="s">
        <v>23</v>
      </c>
      <c r="E10" s="170"/>
      <c r="F10" s="170"/>
    </row>
    <row r="11" spans="1:6" ht="16.5" thickBot="1" x14ac:dyDescent="0.3">
      <c r="A11" s="184"/>
      <c r="B11" s="178"/>
      <c r="C11" s="178"/>
      <c r="D11" s="161" t="s">
        <v>33</v>
      </c>
      <c r="E11" s="171"/>
      <c r="F11" s="171"/>
    </row>
    <row r="12" spans="1:6" ht="48" thickBot="1" x14ac:dyDescent="0.3">
      <c r="A12" s="9" t="s">
        <v>109</v>
      </c>
      <c r="B12" s="161" t="s">
        <v>110</v>
      </c>
      <c r="C12" s="161" t="s">
        <v>111</v>
      </c>
      <c r="D12" s="161" t="s">
        <v>112</v>
      </c>
      <c r="E12" s="162">
        <v>43101</v>
      </c>
      <c r="F12" s="162">
        <v>43435</v>
      </c>
    </row>
    <row r="13" spans="1:6" ht="48" thickBot="1" x14ac:dyDescent="0.3">
      <c r="A13" s="9" t="s">
        <v>113</v>
      </c>
      <c r="B13" s="161" t="s">
        <v>114</v>
      </c>
      <c r="C13" s="161" t="s">
        <v>115</v>
      </c>
      <c r="D13" s="161" t="s">
        <v>112</v>
      </c>
      <c r="E13" s="162">
        <v>43101</v>
      </c>
      <c r="F13" s="162">
        <v>43435</v>
      </c>
    </row>
    <row r="14" spans="1:6" ht="31.5" x14ac:dyDescent="0.25">
      <c r="A14" s="179" t="s">
        <v>116</v>
      </c>
      <c r="B14" s="176" t="s">
        <v>117</v>
      </c>
      <c r="C14" s="176" t="s">
        <v>118</v>
      </c>
      <c r="D14" s="160" t="s">
        <v>119</v>
      </c>
      <c r="E14" s="169">
        <v>43101</v>
      </c>
      <c r="F14" s="169">
        <v>43435</v>
      </c>
    </row>
    <row r="15" spans="1:6" ht="15.75" x14ac:dyDescent="0.25">
      <c r="A15" s="180"/>
      <c r="B15" s="177"/>
      <c r="C15" s="177"/>
      <c r="D15" s="160" t="s">
        <v>23</v>
      </c>
      <c r="E15" s="170"/>
      <c r="F15" s="170"/>
    </row>
    <row r="16" spans="1:6" ht="16.5" thickBot="1" x14ac:dyDescent="0.3">
      <c r="A16" s="181"/>
      <c r="B16" s="178"/>
      <c r="C16" s="178"/>
      <c r="D16" s="161" t="s">
        <v>120</v>
      </c>
      <c r="E16" s="171"/>
      <c r="F16" s="171"/>
    </row>
  </sheetData>
  <mergeCells count="16">
    <mergeCell ref="F7:F8"/>
    <mergeCell ref="A3:F3"/>
    <mergeCell ref="A14:A16"/>
    <mergeCell ref="B14:B16"/>
    <mergeCell ref="C14:C16"/>
    <mergeCell ref="E14:E16"/>
    <mergeCell ref="F14:F16"/>
    <mergeCell ref="F9:F11"/>
    <mergeCell ref="A7:A8"/>
    <mergeCell ref="B7:B8"/>
    <mergeCell ref="C7:C8"/>
    <mergeCell ref="E7:E8"/>
    <mergeCell ref="A9:A11"/>
    <mergeCell ref="B9:B11"/>
    <mergeCell ref="C9:C11"/>
    <mergeCell ref="E9:E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9" workbookViewId="0">
      <selection activeCell="H12" sqref="H12"/>
    </sheetView>
  </sheetViews>
  <sheetFormatPr baseColWidth="10" defaultRowHeight="15" x14ac:dyDescent="0.25"/>
  <cols>
    <col min="1" max="1" width="31.85546875" customWidth="1"/>
    <col min="2" max="2" width="23" customWidth="1"/>
    <col min="3" max="3" width="27.140625" customWidth="1"/>
    <col min="4" max="4" width="22.140625" customWidth="1"/>
    <col min="5" max="5" width="21.28515625" customWidth="1"/>
    <col min="6" max="6" width="18.5703125" customWidth="1"/>
  </cols>
  <sheetData>
    <row r="1" spans="1:6" ht="15.75" x14ac:dyDescent="0.25">
      <c r="A1" s="168" t="s">
        <v>121</v>
      </c>
      <c r="B1" s="168"/>
      <c r="C1" s="168"/>
      <c r="D1" s="168"/>
      <c r="E1" s="168"/>
      <c r="F1" s="168"/>
    </row>
    <row r="2" spans="1:6" ht="15.75" customHeight="1" x14ac:dyDescent="0.25">
      <c r="A2" s="172" t="s">
        <v>122</v>
      </c>
      <c r="B2" s="172"/>
      <c r="C2" s="172"/>
      <c r="D2" s="172"/>
      <c r="E2" s="172"/>
      <c r="F2" s="172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ht="15.75" x14ac:dyDescent="0.25">
      <c r="A5" s="187" t="s">
        <v>123</v>
      </c>
      <c r="B5" s="176" t="s">
        <v>124</v>
      </c>
      <c r="C5" s="160" t="s">
        <v>125</v>
      </c>
      <c r="D5" s="176" t="s">
        <v>130</v>
      </c>
      <c r="E5" s="169">
        <v>43101</v>
      </c>
      <c r="F5" s="169">
        <v>43435</v>
      </c>
    </row>
    <row r="6" spans="1:6" ht="15.75" x14ac:dyDescent="0.25">
      <c r="A6" s="188"/>
      <c r="B6" s="177"/>
      <c r="C6" s="160" t="s">
        <v>126</v>
      </c>
      <c r="D6" s="177"/>
      <c r="E6" s="170"/>
      <c r="F6" s="170"/>
    </row>
    <row r="7" spans="1:6" ht="15.75" x14ac:dyDescent="0.25">
      <c r="A7" s="188"/>
      <c r="B7" s="177"/>
      <c r="C7" s="160" t="s">
        <v>127</v>
      </c>
      <c r="D7" s="177"/>
      <c r="E7" s="170"/>
      <c r="F7" s="170"/>
    </row>
    <row r="8" spans="1:6" ht="15.75" x14ac:dyDescent="0.25">
      <c r="A8" s="188"/>
      <c r="B8" s="177"/>
      <c r="C8" s="160" t="s">
        <v>128</v>
      </c>
      <c r="D8" s="177"/>
      <c r="E8" s="170"/>
      <c r="F8" s="170"/>
    </row>
    <row r="9" spans="1:6" ht="16.5" thickBot="1" x14ac:dyDescent="0.3">
      <c r="A9" s="189"/>
      <c r="B9" s="178"/>
      <c r="C9" s="161" t="s">
        <v>129</v>
      </c>
      <c r="D9" s="178"/>
      <c r="E9" s="171"/>
      <c r="F9" s="171"/>
    </row>
    <row r="10" spans="1:6" ht="15.75" x14ac:dyDescent="0.25">
      <c r="A10" s="173" t="s">
        <v>131</v>
      </c>
      <c r="B10" s="176" t="s">
        <v>132</v>
      </c>
      <c r="C10" s="160" t="s">
        <v>125</v>
      </c>
      <c r="D10" s="176" t="s">
        <v>130</v>
      </c>
      <c r="E10" s="169">
        <v>43101</v>
      </c>
      <c r="F10" s="169">
        <v>43435</v>
      </c>
    </row>
    <row r="11" spans="1:6" ht="15.75" x14ac:dyDescent="0.25">
      <c r="A11" s="174"/>
      <c r="B11" s="177"/>
      <c r="C11" s="160" t="s">
        <v>126</v>
      </c>
      <c r="D11" s="177"/>
      <c r="E11" s="170"/>
      <c r="F11" s="170"/>
    </row>
    <row r="12" spans="1:6" ht="15.75" x14ac:dyDescent="0.25">
      <c r="A12" s="174"/>
      <c r="B12" s="177"/>
      <c r="C12" s="160" t="s">
        <v>127</v>
      </c>
      <c r="D12" s="177"/>
      <c r="E12" s="170"/>
      <c r="F12" s="170"/>
    </row>
    <row r="13" spans="1:6" ht="15.75" x14ac:dyDescent="0.25">
      <c r="A13" s="174"/>
      <c r="B13" s="177"/>
      <c r="C13" s="160" t="s">
        <v>128</v>
      </c>
      <c r="D13" s="177"/>
      <c r="E13" s="170"/>
      <c r="F13" s="170"/>
    </row>
    <row r="14" spans="1:6" ht="16.5" thickBot="1" x14ac:dyDescent="0.3">
      <c r="A14" s="175"/>
      <c r="B14" s="178"/>
      <c r="C14" s="161" t="s">
        <v>129</v>
      </c>
      <c r="D14" s="178"/>
      <c r="E14" s="171"/>
      <c r="F14" s="171"/>
    </row>
    <row r="15" spans="1:6" ht="15.75" x14ac:dyDescent="0.25">
      <c r="A15" s="176" t="s">
        <v>133</v>
      </c>
      <c r="B15" s="176" t="s">
        <v>134</v>
      </c>
      <c r="C15" s="160" t="s">
        <v>135</v>
      </c>
      <c r="D15" s="160" t="s">
        <v>23</v>
      </c>
      <c r="E15" s="169">
        <v>43101</v>
      </c>
      <c r="F15" s="169">
        <v>43435</v>
      </c>
    </row>
    <row r="16" spans="1:6" ht="31.5" x14ac:dyDescent="0.25">
      <c r="A16" s="177"/>
      <c r="B16" s="177"/>
      <c r="C16" s="160" t="s">
        <v>126</v>
      </c>
      <c r="D16" s="160" t="s">
        <v>136</v>
      </c>
      <c r="E16" s="170"/>
      <c r="F16" s="170"/>
    </row>
    <row r="17" spans="1:6" ht="15.75" x14ac:dyDescent="0.25">
      <c r="A17" s="177"/>
      <c r="B17" s="177"/>
      <c r="C17" s="160" t="s">
        <v>128</v>
      </c>
      <c r="D17" s="11"/>
      <c r="E17" s="170"/>
      <c r="F17" s="170"/>
    </row>
    <row r="18" spans="1:6" ht="16.5" thickBot="1" x14ac:dyDescent="0.3">
      <c r="A18" s="178"/>
      <c r="B18" s="178"/>
      <c r="C18" s="161" t="s">
        <v>129</v>
      </c>
      <c r="D18" s="12"/>
      <c r="E18" s="171"/>
      <c r="F18" s="171"/>
    </row>
    <row r="19" spans="1:6" ht="31.5" x14ac:dyDescent="0.25">
      <c r="A19" s="173" t="s">
        <v>137</v>
      </c>
      <c r="B19" s="176" t="s">
        <v>132</v>
      </c>
      <c r="C19" s="160" t="s">
        <v>125</v>
      </c>
      <c r="D19" s="160" t="s">
        <v>11</v>
      </c>
      <c r="E19" s="169">
        <v>43101</v>
      </c>
      <c r="F19" s="169">
        <v>43435</v>
      </c>
    </row>
    <row r="20" spans="1:6" ht="15.75" x14ac:dyDescent="0.25">
      <c r="A20" s="174"/>
      <c r="B20" s="177"/>
      <c r="C20" s="160" t="s">
        <v>126</v>
      </c>
      <c r="D20" s="160" t="s">
        <v>23</v>
      </c>
      <c r="E20" s="170"/>
      <c r="F20" s="170"/>
    </row>
    <row r="21" spans="1:6" ht="31.5" x14ac:dyDescent="0.25">
      <c r="A21" s="174"/>
      <c r="B21" s="177"/>
      <c r="C21" s="160" t="s">
        <v>138</v>
      </c>
      <c r="D21" s="160" t="s">
        <v>136</v>
      </c>
      <c r="E21" s="170"/>
      <c r="F21" s="170"/>
    </row>
    <row r="22" spans="1:6" ht="15.75" x14ac:dyDescent="0.25">
      <c r="A22" s="174"/>
      <c r="B22" s="177"/>
      <c r="C22" s="160" t="s">
        <v>128</v>
      </c>
      <c r="D22" s="11"/>
      <c r="E22" s="170"/>
      <c r="F22" s="170"/>
    </row>
    <row r="23" spans="1:6" ht="16.5" thickBot="1" x14ac:dyDescent="0.3">
      <c r="A23" s="175"/>
      <c r="B23" s="178"/>
      <c r="C23" s="161" t="s">
        <v>129</v>
      </c>
      <c r="D23" s="12"/>
      <c r="E23" s="171"/>
      <c r="F23" s="171"/>
    </row>
    <row r="24" spans="1:6" ht="15.75" x14ac:dyDescent="0.25">
      <c r="A24" s="176" t="s">
        <v>139</v>
      </c>
      <c r="B24" s="176" t="s">
        <v>140</v>
      </c>
      <c r="C24" s="160" t="s">
        <v>125</v>
      </c>
      <c r="D24" s="176" t="s">
        <v>136</v>
      </c>
      <c r="E24" s="169">
        <v>43101</v>
      </c>
      <c r="F24" s="169">
        <v>43435</v>
      </c>
    </row>
    <row r="25" spans="1:6" ht="15.75" x14ac:dyDescent="0.25">
      <c r="A25" s="177"/>
      <c r="B25" s="177"/>
      <c r="C25" s="160" t="s">
        <v>126</v>
      </c>
      <c r="D25" s="177"/>
      <c r="E25" s="170"/>
      <c r="F25" s="170"/>
    </row>
    <row r="26" spans="1:6" ht="15.75" x14ac:dyDescent="0.25">
      <c r="A26" s="177"/>
      <c r="B26" s="177"/>
      <c r="C26" s="160" t="s">
        <v>127</v>
      </c>
      <c r="D26" s="177"/>
      <c r="E26" s="170"/>
      <c r="F26" s="170"/>
    </row>
    <row r="27" spans="1:6" ht="15.75" x14ac:dyDescent="0.25">
      <c r="A27" s="177"/>
      <c r="B27" s="177"/>
      <c r="C27" s="160" t="s">
        <v>128</v>
      </c>
      <c r="D27" s="177"/>
      <c r="E27" s="170"/>
      <c r="F27" s="170"/>
    </row>
    <row r="28" spans="1:6" ht="16.5" thickBot="1" x14ac:dyDescent="0.3">
      <c r="A28" s="178"/>
      <c r="B28" s="178"/>
      <c r="C28" s="161" t="s">
        <v>129</v>
      </c>
      <c r="D28" s="178"/>
      <c r="E28" s="171"/>
      <c r="F28" s="171"/>
    </row>
  </sheetData>
  <mergeCells count="25">
    <mergeCell ref="B5:B9"/>
    <mergeCell ref="D5:D9"/>
    <mergeCell ref="E5:E9"/>
    <mergeCell ref="F5:F9"/>
    <mergeCell ref="A10:A14"/>
    <mergeCell ref="B10:B14"/>
    <mergeCell ref="D10:D14"/>
    <mergeCell ref="E10:E14"/>
    <mergeCell ref="F10:F14"/>
    <mergeCell ref="A1:F1"/>
    <mergeCell ref="A24:A28"/>
    <mergeCell ref="B24:B28"/>
    <mergeCell ref="D24:D28"/>
    <mergeCell ref="E24:E28"/>
    <mergeCell ref="F24:F28"/>
    <mergeCell ref="A2:F2"/>
    <mergeCell ref="A15:A18"/>
    <mergeCell ref="B15:B18"/>
    <mergeCell ref="E15:E18"/>
    <mergeCell ref="F15:F18"/>
    <mergeCell ref="A19:A23"/>
    <mergeCell ref="B19:B23"/>
    <mergeCell ref="E19:E23"/>
    <mergeCell ref="F19:F23"/>
    <mergeCell ref="A5:A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3" workbookViewId="0">
      <selection activeCell="H7" sqref="H7"/>
    </sheetView>
  </sheetViews>
  <sheetFormatPr baseColWidth="10" defaultRowHeight="15" x14ac:dyDescent="0.25"/>
  <cols>
    <col min="1" max="1" width="31.7109375" customWidth="1"/>
    <col min="2" max="2" width="25" customWidth="1"/>
    <col min="3" max="3" width="22.7109375" customWidth="1"/>
    <col min="4" max="4" width="21.7109375" customWidth="1"/>
    <col min="5" max="5" width="18.5703125" customWidth="1"/>
    <col min="6" max="6" width="18.7109375" customWidth="1"/>
  </cols>
  <sheetData>
    <row r="1" spans="1:6" ht="15.75" x14ac:dyDescent="0.25">
      <c r="A1" s="168" t="s">
        <v>141</v>
      </c>
      <c r="B1" s="168"/>
      <c r="C1" s="168"/>
      <c r="D1" s="168"/>
      <c r="E1" s="168"/>
      <c r="F1" s="168"/>
    </row>
    <row r="2" spans="1:6" ht="17.25" customHeight="1" x14ac:dyDescent="0.25">
      <c r="A2" s="185" t="s">
        <v>142</v>
      </c>
      <c r="B2" s="185"/>
      <c r="C2" s="185"/>
      <c r="D2" s="185"/>
      <c r="E2" s="185"/>
      <c r="F2" s="185"/>
    </row>
    <row r="3" spans="1:6" ht="15.75" thickBot="1" x14ac:dyDescent="0.3"/>
    <row r="4" spans="1:6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</row>
    <row r="5" spans="1:6" ht="31.5" x14ac:dyDescent="0.25">
      <c r="A5" s="173" t="s">
        <v>143</v>
      </c>
      <c r="B5" s="176" t="s">
        <v>144</v>
      </c>
      <c r="C5" s="160" t="s">
        <v>145</v>
      </c>
      <c r="D5" s="176" t="s">
        <v>148</v>
      </c>
      <c r="E5" s="169">
        <v>43101</v>
      </c>
      <c r="F5" s="169">
        <v>43435</v>
      </c>
    </row>
    <row r="6" spans="1:6" ht="47.25" x14ac:dyDescent="0.25">
      <c r="A6" s="174"/>
      <c r="B6" s="177"/>
      <c r="C6" s="160" t="s">
        <v>146</v>
      </c>
      <c r="D6" s="177"/>
      <c r="E6" s="170"/>
      <c r="F6" s="170"/>
    </row>
    <row r="7" spans="1:6" ht="32.25" thickBot="1" x14ac:dyDescent="0.3">
      <c r="A7" s="175"/>
      <c r="B7" s="178"/>
      <c r="C7" s="161" t="s">
        <v>147</v>
      </c>
      <c r="D7" s="178"/>
      <c r="E7" s="171"/>
      <c r="F7" s="171"/>
    </row>
    <row r="8" spans="1:6" ht="31.5" x14ac:dyDescent="0.25">
      <c r="A8" s="173" t="s">
        <v>149</v>
      </c>
      <c r="B8" s="176" t="s">
        <v>150</v>
      </c>
      <c r="C8" s="160" t="s">
        <v>151</v>
      </c>
      <c r="D8" s="176" t="s">
        <v>148</v>
      </c>
      <c r="E8" s="169">
        <v>43101</v>
      </c>
      <c r="F8" s="169">
        <v>43435</v>
      </c>
    </row>
    <row r="9" spans="1:6" ht="32.25" thickBot="1" x14ac:dyDescent="0.3">
      <c r="A9" s="175"/>
      <c r="B9" s="178"/>
      <c r="C9" s="161" t="s">
        <v>152</v>
      </c>
      <c r="D9" s="178"/>
      <c r="E9" s="171"/>
      <c r="F9" s="171"/>
    </row>
    <row r="10" spans="1:6" ht="63.75" thickBot="1" x14ac:dyDescent="0.3">
      <c r="A10" s="163" t="s">
        <v>153</v>
      </c>
      <c r="B10" s="161" t="s">
        <v>154</v>
      </c>
      <c r="C10" s="161" t="s">
        <v>155</v>
      </c>
      <c r="D10" s="161" t="s">
        <v>148</v>
      </c>
      <c r="E10" s="162">
        <v>43101</v>
      </c>
      <c r="F10" s="162">
        <v>43435</v>
      </c>
    </row>
    <row r="11" spans="1:6" ht="48" thickBot="1" x14ac:dyDescent="0.3">
      <c r="A11" s="164" t="s">
        <v>156</v>
      </c>
      <c r="B11" s="161" t="s">
        <v>157</v>
      </c>
      <c r="C11" s="161" t="s">
        <v>158</v>
      </c>
      <c r="D11" s="161" t="s">
        <v>148</v>
      </c>
      <c r="E11" s="162">
        <v>43101</v>
      </c>
      <c r="F11" s="162">
        <v>43435</v>
      </c>
    </row>
    <row r="12" spans="1:6" ht="15.75" x14ac:dyDescent="0.25">
      <c r="A12" s="173" t="s">
        <v>159</v>
      </c>
      <c r="B12" s="176" t="s">
        <v>160</v>
      </c>
      <c r="C12" s="160" t="s">
        <v>125</v>
      </c>
      <c r="D12" s="176" t="s">
        <v>148</v>
      </c>
      <c r="E12" s="169">
        <v>43101</v>
      </c>
      <c r="F12" s="169">
        <v>43435</v>
      </c>
    </row>
    <row r="13" spans="1:6" ht="31.5" x14ac:dyDescent="0.25">
      <c r="A13" s="174"/>
      <c r="B13" s="177"/>
      <c r="C13" s="160" t="s">
        <v>126</v>
      </c>
      <c r="D13" s="177"/>
      <c r="E13" s="170"/>
      <c r="F13" s="170"/>
    </row>
    <row r="14" spans="1:6" ht="16.5" thickBot="1" x14ac:dyDescent="0.3">
      <c r="A14" s="175"/>
      <c r="B14" s="178"/>
      <c r="C14" s="161" t="s">
        <v>129</v>
      </c>
      <c r="D14" s="178"/>
      <c r="E14" s="171"/>
      <c r="F14" s="171"/>
    </row>
    <row r="15" spans="1:6" ht="47.25" x14ac:dyDescent="0.25">
      <c r="A15" s="176" t="s">
        <v>163</v>
      </c>
      <c r="B15" s="176" t="s">
        <v>164</v>
      </c>
      <c r="C15" s="176" t="s">
        <v>165</v>
      </c>
      <c r="D15" s="160" t="s">
        <v>161</v>
      </c>
      <c r="E15" s="169">
        <v>43101</v>
      </c>
      <c r="F15" s="169">
        <v>43435</v>
      </c>
    </row>
    <row r="16" spans="1:6" ht="31.5" x14ac:dyDescent="0.25">
      <c r="A16" s="177"/>
      <c r="B16" s="177"/>
      <c r="C16" s="177"/>
      <c r="D16" s="160" t="s">
        <v>120</v>
      </c>
      <c r="E16" s="170"/>
      <c r="F16" s="170"/>
    </row>
    <row r="17" spans="1:6" ht="32.25" thickBot="1" x14ac:dyDescent="0.3">
      <c r="A17" s="178"/>
      <c r="B17" s="178"/>
      <c r="C17" s="178"/>
      <c r="D17" s="161" t="s">
        <v>162</v>
      </c>
      <c r="E17" s="171"/>
      <c r="F17" s="171"/>
    </row>
  </sheetData>
  <mergeCells count="22">
    <mergeCell ref="F5:F7"/>
    <mergeCell ref="A8:A9"/>
    <mergeCell ref="B8:B9"/>
    <mergeCell ref="D8:D9"/>
    <mergeCell ref="E8:E9"/>
    <mergeCell ref="F8:F9"/>
    <mergeCell ref="A1:F1"/>
    <mergeCell ref="A2:F2"/>
    <mergeCell ref="A15:A17"/>
    <mergeCell ref="B15:B17"/>
    <mergeCell ref="C15:C17"/>
    <mergeCell ref="E15:E17"/>
    <mergeCell ref="F15:F17"/>
    <mergeCell ref="A12:A14"/>
    <mergeCell ref="B12:B14"/>
    <mergeCell ref="D12:D14"/>
    <mergeCell ref="E12:E14"/>
    <mergeCell ref="F12:F14"/>
    <mergeCell ref="A5:A7"/>
    <mergeCell ref="B5:B7"/>
    <mergeCell ref="D5:D7"/>
    <mergeCell ref="E5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Plan</vt:lpstr>
      <vt:lpstr>Hoja10</vt:lpstr>
      <vt:lpstr>Hoja13</vt:lpstr>
      <vt:lpstr>Hoja14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Fernando Guzman</dc:creator>
  <cp:lastModifiedBy>Cesar Fernando Guzman</cp:lastModifiedBy>
  <dcterms:created xsi:type="dcterms:W3CDTF">2018-10-08T16:19:25Z</dcterms:created>
  <dcterms:modified xsi:type="dcterms:W3CDTF">2018-10-08T20:17:18Z</dcterms:modified>
</cp:coreProperties>
</file>