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.guzman\Desktop\backup Cesar\c.guzman\Desktop\Dirección\"/>
    </mc:Choice>
  </mc:AlternateContent>
  <bookViews>
    <workbookView xWindow="0" yWindow="0" windowWidth="20490" windowHeight="7665" activeTab="8"/>
  </bookViews>
  <sheets>
    <sheet name="1" sheetId="11" r:id="rId1"/>
    <sheet name="Hoja1" sheetId="1" r:id="rId2"/>
    <sheet name="Hoja2" sheetId="2" r:id="rId3"/>
    <sheet name="Hoja3" sheetId="3" r:id="rId4"/>
    <sheet name="Hoja4" sheetId="4" r:id="rId5"/>
    <sheet name="Hoja5" sheetId="5" r:id="rId6"/>
    <sheet name="Hoja6" sheetId="6" r:id="rId7"/>
    <sheet name="Hoja7" sheetId="7" r:id="rId8"/>
    <sheet name="Hoja8" sheetId="8" r:id="rId9"/>
    <sheet name="Hoja9" sheetId="9" r:id="rId10"/>
    <sheet name="Plan" sheetId="12" r:id="rId11"/>
    <sheet name="Hoja10" sheetId="10" r:id="rId12"/>
    <sheet name="Ingresos y Gastos 2019" sheetId="15" r:id="rId13"/>
    <sheet name="Gastos de Capital 2019" sheetId="16" r:id="rId14"/>
  </sheets>
  <definedNames>
    <definedName name="_xlnm.Print_Area" localSheetId="13">'Gastos de Capital 2019'!$B$1:$E$335</definedName>
    <definedName name="_xlnm.Print_Area" localSheetId="12">'Ingresos y Gastos 2019'!$A$1:$B$286</definedName>
    <definedName name="Excel_BuiltIn_Print_Area" localSheetId="13">'Gastos de Capital 2019'!$C$1:$E$335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5" i="15" l="1"/>
  <c r="E333" i="16" l="1"/>
  <c r="E326" i="16"/>
  <c r="E311" i="16"/>
  <c r="E301" i="16"/>
  <c r="E293" i="16"/>
  <c r="E282" i="16"/>
  <c r="E275" i="16"/>
  <c r="E263" i="16"/>
  <c r="E248" i="16"/>
  <c r="E240" i="16"/>
  <c r="E230" i="16"/>
  <c r="E223" i="16"/>
  <c r="E214" i="16"/>
  <c r="E206" i="16"/>
  <c r="E194" i="16"/>
  <c r="E187" i="16"/>
  <c r="E179" i="16"/>
  <c r="E167" i="16"/>
  <c r="E156" i="16"/>
  <c r="E147" i="16"/>
  <c r="E139" i="16"/>
  <c r="E129" i="16"/>
  <c r="E119" i="16"/>
  <c r="E105" i="16"/>
  <c r="E97" i="16"/>
  <c r="E89" i="16"/>
  <c r="E82" i="16"/>
  <c r="E70" i="16"/>
  <c r="E58" i="16"/>
  <c r="E50" i="16"/>
  <c r="E44" i="16"/>
  <c r="E36" i="16"/>
  <c r="E29" i="16"/>
  <c r="E24" i="16"/>
  <c r="E335" i="16" s="1"/>
  <c r="E14" i="16"/>
  <c r="B281" i="15"/>
  <c r="B277" i="15"/>
  <c r="B273" i="15"/>
  <c r="B268" i="15"/>
  <c r="B263" i="15"/>
  <c r="B261" i="15"/>
  <c r="B252" i="15"/>
  <c r="B248" i="15"/>
  <c r="B241" i="15"/>
  <c r="B237" i="15"/>
  <c r="B232" i="15"/>
  <c r="B225" i="15"/>
  <c r="B218" i="15"/>
  <c r="B213" i="15"/>
  <c r="B210" i="15"/>
  <c r="B208" i="15"/>
  <c r="B204" i="15"/>
  <c r="B194" i="15"/>
  <c r="B186" i="15"/>
  <c r="B184" i="15"/>
  <c r="E182" i="15"/>
  <c r="B161" i="15"/>
  <c r="B148" i="15"/>
  <c r="B142" i="15"/>
  <c r="B125" i="15"/>
  <c r="B123" i="15"/>
  <c r="B121" i="15" s="1"/>
  <c r="B112" i="15"/>
  <c r="B107" i="15"/>
  <c r="B102" i="15"/>
  <c r="B100" i="15" s="1"/>
  <c r="B99" i="15" s="1"/>
  <c r="B93" i="15"/>
  <c r="B89" i="15"/>
  <c r="B85" i="15"/>
  <c r="B83" i="15"/>
  <c r="B74" i="15"/>
  <c r="B67" i="15"/>
  <c r="B62" i="15"/>
  <c r="B51" i="15"/>
  <c r="B49" i="15"/>
  <c r="B45" i="15"/>
  <c r="B43" i="15"/>
  <c r="B28" i="15"/>
  <c r="B25" i="15"/>
  <c r="B24" i="15" s="1"/>
  <c r="B18" i="15"/>
  <c r="B16" i="15" s="1"/>
  <c r="B10" i="15"/>
  <c r="B8" i="15" s="1"/>
  <c r="B78" i="15" s="1"/>
  <c r="B284" i="15" l="1"/>
  <c r="B286" i="15" s="1"/>
  <c r="D17" i="12"/>
  <c r="D15" i="12"/>
  <c r="D11" i="12"/>
  <c r="C19" i="12"/>
  <c r="G6" i="9"/>
  <c r="F6" i="9"/>
  <c r="E6" i="9"/>
  <c r="D6" i="9"/>
  <c r="G17" i="9" l="1"/>
  <c r="F17" i="9"/>
  <c r="E17" i="9"/>
  <c r="D17" i="9"/>
  <c r="G15" i="9"/>
  <c r="F15" i="9"/>
  <c r="E15" i="9"/>
  <c r="D15" i="9"/>
  <c r="G12" i="9"/>
  <c r="F12" i="9"/>
  <c r="E12" i="9"/>
  <c r="D12" i="9"/>
  <c r="G9" i="9"/>
  <c r="F9" i="9"/>
  <c r="E9" i="9"/>
  <c r="D9" i="9"/>
  <c r="F5" i="9"/>
  <c r="E5" i="9"/>
  <c r="D5" i="9"/>
  <c r="G5" i="9"/>
  <c r="H8" i="10"/>
  <c r="H9" i="10"/>
  <c r="H10" i="10"/>
  <c r="H11" i="10"/>
  <c r="H12" i="10"/>
  <c r="H13" i="10"/>
  <c r="H14" i="10"/>
  <c r="H15" i="10"/>
  <c r="G8" i="10"/>
  <c r="G9" i="10"/>
  <c r="G10" i="10"/>
  <c r="G11" i="10"/>
  <c r="G12" i="10"/>
  <c r="G13" i="10"/>
  <c r="G14" i="10"/>
  <c r="G15" i="10"/>
  <c r="F8" i="10"/>
  <c r="F9" i="10"/>
  <c r="F10" i="10"/>
  <c r="F11" i="10"/>
  <c r="F12" i="10"/>
  <c r="F13" i="10"/>
  <c r="F14" i="10"/>
  <c r="F15" i="10"/>
  <c r="E8" i="10"/>
  <c r="E9" i="10"/>
  <c r="E10" i="10"/>
  <c r="E11" i="10"/>
  <c r="E12" i="10"/>
  <c r="E13" i="10"/>
  <c r="E14" i="10"/>
  <c r="E15" i="10"/>
  <c r="H7" i="10"/>
  <c r="G7" i="10"/>
  <c r="F7" i="10"/>
  <c r="E7" i="10"/>
  <c r="H6" i="10"/>
  <c r="G6" i="10"/>
  <c r="F6" i="10"/>
  <c r="E6" i="10"/>
</calcChain>
</file>

<file path=xl/sharedStrings.xml><?xml version="1.0" encoding="utf-8"?>
<sst xmlns="http://schemas.openxmlformats.org/spreadsheetml/2006/main" count="1071" uniqueCount="656">
  <si>
    <t>Estrategias y Tareas</t>
  </si>
  <si>
    <t>Indicadores</t>
  </si>
  <si>
    <t>Medios de Verificación</t>
  </si>
  <si>
    <t>Responsable</t>
  </si>
  <si>
    <t>Fecha de Inicio</t>
  </si>
  <si>
    <t>Fecha de Finalización</t>
  </si>
  <si>
    <t>Incrementar la rentabilidad del Banco</t>
  </si>
  <si>
    <t>-Incremento de la Cartera</t>
  </si>
  <si>
    <t xml:space="preserve">-Cantidad de Préstamos </t>
  </si>
  <si>
    <t xml:space="preserve">-Crecimiento de los cobros de préstamos </t>
  </si>
  <si>
    <t>Estados Financieros</t>
  </si>
  <si>
    <t>-Dirección General de Negocios</t>
  </si>
  <si>
    <t>- Dirección de Crédito</t>
  </si>
  <si>
    <t>-Dirección de Cobros</t>
  </si>
  <si>
    <t>- Sucursales</t>
  </si>
  <si>
    <t>Mantener bajos niveles de morosidad</t>
  </si>
  <si>
    <t>Informe Actividad Crediticia</t>
  </si>
  <si>
    <t>- Dirección de Cobros</t>
  </si>
  <si>
    <t>Contar con un fondeo de bajo costo y diversificado</t>
  </si>
  <si>
    <t>-Crecimiento de las Captaciones de Ahorros y Valores</t>
  </si>
  <si>
    <t>-Crecimiento de las Captaciones de Alquileres y Garantías Económicas</t>
  </si>
  <si>
    <t>Informe de Ejecución Programa de Ahorros y Valores del Público</t>
  </si>
  <si>
    <t>Dirección General de Negocios</t>
  </si>
  <si>
    <t>-Dirección de Riesgos</t>
  </si>
  <si>
    <t>Gestionar nuevas fuentes de fondeo</t>
  </si>
  <si>
    <t>Identificación de fondos para nuevos renglones de financiamiento</t>
  </si>
  <si>
    <t>Reuniones a realizar con Organismos Financiadores</t>
  </si>
  <si>
    <t>-Dirección de Créditos</t>
  </si>
  <si>
    <t>-Dirección de Planeación Estratégica</t>
  </si>
  <si>
    <t>Gestionar asignaciones de recursos del Gobierno Central para la ejecución de Proyectos Especiales</t>
  </si>
  <si>
    <t>Elaboración de Proyectos de factibilidad sobre nuevos productos</t>
  </si>
  <si>
    <t>Proyectos elaborados</t>
  </si>
  <si>
    <t>Promover el incremento de la Captación de Ahorros y Valores del Público</t>
  </si>
  <si>
    <t>-Realización de actividades de promoción del Ahorro</t>
  </si>
  <si>
    <t>-Programa de propaganda y publicidad en medios de comunicación</t>
  </si>
  <si>
    <t>-Actividades Realizadas</t>
  </si>
  <si>
    <t>-Propagandas y publicidad colocadas</t>
  </si>
  <si>
    <t>-Sucursales</t>
  </si>
  <si>
    <t>- Oficinas de Negocios</t>
  </si>
  <si>
    <t>-Direcciones Regionales</t>
  </si>
  <si>
    <t>Objetivo Estratégico II:</t>
  </si>
  <si>
    <t>Contribuir a Elevar el Nivel de Competitividad del Sector Agropecuario Nacional</t>
  </si>
  <si>
    <t>Objetivo Estratégico I:</t>
  </si>
  <si>
    <t>Consolidar la Sostenibilidad Económica de la Institución</t>
  </si>
  <si>
    <t xml:space="preserve">-Sucursales </t>
  </si>
  <si>
    <t>Implementar productos y servicios acordes con las necesidades de los clientes y los cambios que demanda el desarrollo del medio rural</t>
  </si>
  <si>
    <t>Ampliación de la oferta de productos y servicios</t>
  </si>
  <si>
    <t>Listados de nuevos productos y servicios implementados</t>
  </si>
  <si>
    <t>Desarrollar el financiamiento a cadenas productivas para optimizar la rentabilidad  de las actividades desarrolladas en el sector agropecuario</t>
  </si>
  <si>
    <t>Diversificación de la cartera según necesidades del cliente</t>
  </si>
  <si>
    <t>Informes actividad crediticia</t>
  </si>
  <si>
    <t>-Dirección Planeación Estratégica</t>
  </si>
  <si>
    <t>Continuar canalizando financiamientos a la producción agrícola en ambiente  controlado</t>
  </si>
  <si>
    <t>-Cantidad de Préstamos</t>
  </si>
  <si>
    <t>-Monto de Préstamos</t>
  </si>
  <si>
    <t>-Número de Beneficiados</t>
  </si>
  <si>
    <t>-Oficinas de Negocios</t>
  </si>
  <si>
    <t>Objetivo Estratégico III:</t>
  </si>
  <si>
    <t>Ampliar la Cobertura de los Destinos y Servicios que Ofrece el Banco en el Ámbito Rural</t>
  </si>
  <si>
    <t>Incrementar el financiamiento al desarrollo de la micro, pequeña y mediana empresa rural y los préstamos factoring</t>
  </si>
  <si>
    <t>Captar mayor cantidad de clientes a través de servicios financieros especializados al sector agropecuario</t>
  </si>
  <si>
    <t>Realización estudio de mercado sobre detección necesidades de los clientes</t>
  </si>
  <si>
    <t>-Informe de impacto de estudio</t>
  </si>
  <si>
    <t>-Cantidad de clientes</t>
  </si>
  <si>
    <t>Ampliar la cobertura de los créditos orientados al consumo como mecanismo rápido de retorno</t>
  </si>
  <si>
    <t>Dedicar un segmento de la cartera para atender requerimientos de actividades diversas en  la zona rural</t>
  </si>
  <si>
    <t>Elaboración de Proyectos sobre desarrollo de nuevos patrones de producción y servicios</t>
  </si>
  <si>
    <t>Informe de Impacto de nuevos patrones de producción y servicios</t>
  </si>
  <si>
    <t>Objetivo Estratégico IV:</t>
  </si>
  <si>
    <t>Mantener y Fortalecer los Créditos al Sector Agropecuario</t>
  </si>
  <si>
    <t>Ampliar los renglones objeto de financiamientos</t>
  </si>
  <si>
    <t>Informes de nuevos renglones</t>
  </si>
  <si>
    <t>Fortalecer el financiamiento a los rubros agropecuarios mayormente demandados por el turismo</t>
  </si>
  <si>
    <t>Elaboración programas especiales de financiamiento</t>
  </si>
  <si>
    <t>Informe Impacto del programa</t>
  </si>
  <si>
    <t>Informe actividad crediticia</t>
  </si>
  <si>
    <t>Realizar los desembolsos en tiempo oportuno, de acuerdo a la estacionalidad de los cultivos</t>
  </si>
  <si>
    <t>Establecimiento programa de desembolsos para reducir tiempo</t>
  </si>
  <si>
    <t xml:space="preserve">Informe comparativo tiempo de desembolso </t>
  </si>
  <si>
    <t>Mantener el liderazgo en la microfinanza del sector agropecuario</t>
  </si>
  <si>
    <t>Participación en microfinanza rural</t>
  </si>
  <si>
    <t>Objetivo Estratégico V:</t>
  </si>
  <si>
    <t>Fortalecer la Estructura de Cobros de Préstamos</t>
  </si>
  <si>
    <t>Realizar recurrentemente un programa de vencimiento diario y mensual de los préstamos y dar seguimiento continuo de acuerdo a la programación</t>
  </si>
  <si>
    <t>Programa de cobros anuales</t>
  </si>
  <si>
    <t>-Reporte de cobros</t>
  </si>
  <si>
    <t>-Informe actividad crediticia</t>
  </si>
  <si>
    <t>Establecimiento de metas individuales para cobros en las sucursales</t>
  </si>
  <si>
    <t>Informe de resultados evaluación metas establecidas</t>
  </si>
  <si>
    <t>Evaluar periódicamente los resultados del programa de vencimiento de préstamos de acuerdo a los reportes y cuotas de préstamos a vencer</t>
  </si>
  <si>
    <t>Informes de resultados</t>
  </si>
  <si>
    <t>Establecer la política de segmentación de los clientes de acuerdo a los lineamientos de la normativa bancaria</t>
  </si>
  <si>
    <t>Diseño de políticas de segmentación</t>
  </si>
  <si>
    <t>Elaboración de listado de clientes</t>
  </si>
  <si>
    <t>Objetivo Estratégico VI:</t>
  </si>
  <si>
    <t>Rediseñar la Estructura de la Organización Enfocándola a los Clientes para la Gestión de Negocios con Procesos Simples, Eficaces, Estandarizados para Lograr Eficiencia</t>
  </si>
  <si>
    <t>Revisar, actualizar y elaborar  manuales y procedimientos organizacionales, acorde a los lineamientos de la administración monetaria y financiera</t>
  </si>
  <si>
    <t>Cantidad de manuales y  procedimientos rediseñados</t>
  </si>
  <si>
    <t>Manuales y procedimientos rediseñados</t>
  </si>
  <si>
    <t>Desarrollar procedimientos para la evaluación de la solvencia de los posibles prestatarios, y de sus sistemas productivos,  con vista a la prevención de las dificultades de recuperación de los créditos</t>
  </si>
  <si>
    <t>Cantidad de manuales y  procedimientos elaborados</t>
  </si>
  <si>
    <t>Manuales y procedimientos elaborados</t>
  </si>
  <si>
    <t>Adecuar la infraestructura física de las unidades operativas de la institución</t>
  </si>
  <si>
    <t>Cantidad de Sucursales y Oficinas de Negocios Remodeladas</t>
  </si>
  <si>
    <t>Sucursales y Oficinas de Negocios Remodeladas</t>
  </si>
  <si>
    <t>Dirección de Servicios Administrativos</t>
  </si>
  <si>
    <t>Dotar de mobiliarios modernos a las sucursales y las áreas de atención al cliente</t>
  </si>
  <si>
    <t>Cantidad de Sucursales y Oficinas de Negocios dotadas de mobiliarios</t>
  </si>
  <si>
    <t>Mobiliarios entregados</t>
  </si>
  <si>
    <t>Continuar preparando las condiciones para el cumplimiento de las normas bancarias</t>
  </si>
  <si>
    <t xml:space="preserve">Incorporación de nuevas herramientas tecnológicas </t>
  </si>
  <si>
    <t>Herramientas incorporadas</t>
  </si>
  <si>
    <t>-Dirección Tecnología de la Información</t>
  </si>
  <si>
    <t>-Dirección de Contraloría</t>
  </si>
  <si>
    <t>Objetivo Estratégico VII:</t>
  </si>
  <si>
    <t>Orientar la Gestión de los Recursos Humanos Hacia los Resultados Estratégicos  de la Institución</t>
  </si>
  <si>
    <t>Contar con personal de adecuada competencia técnica, profesional  y de gestión</t>
  </si>
  <si>
    <t>Cantidad de recursos humanos  capacitados, según perfil y en base a resultados de evaluación de desempeño</t>
  </si>
  <si>
    <t>-Actividades realizadas</t>
  </si>
  <si>
    <t>-Listados de participantes</t>
  </si>
  <si>
    <t>-Firmas de participantes</t>
  </si>
  <si>
    <t>-Material entregado</t>
  </si>
  <si>
    <t>-Fotos</t>
  </si>
  <si>
    <t>-Dirección de Recursos Humanos</t>
  </si>
  <si>
    <t>Desarrollar programas de capacitación conforme las características y necesidades de los cargos, para que técnicos y funcionarios logren responder a los cambios institucionales</t>
  </si>
  <si>
    <t>Cantidad de eventos de capacitación</t>
  </si>
  <si>
    <t>Realizar talleres sobre riesgo financiero dirigidos a productores agropecuarios clientes</t>
  </si>
  <si>
    <t>Cantidad de talleres</t>
  </si>
  <si>
    <t>-Talleres realizados</t>
  </si>
  <si>
    <t>- Dirección de Recursos Humanos</t>
  </si>
  <si>
    <t>Capacitar al personal del área de negocios y los analistas de la Dirección de Riesgos para identificar las exposiciones a riesgos en las operaciones financieras</t>
  </si>
  <si>
    <t>Firmas de participantes</t>
  </si>
  <si>
    <t>Promover el cumplimiento del Código de Ética de los empleados del Banco</t>
  </si>
  <si>
    <t xml:space="preserve">Cantidad de actividades realizadas para la promoción del Código de Ética </t>
  </si>
  <si>
    <t>Objetivo Estratégico VIII:</t>
  </si>
  <si>
    <t xml:space="preserve">Modernizar las Operaciones a través del Sistema Informático Involucrando todas las Actividades Financieras de la Institución </t>
  </si>
  <si>
    <t>Contar con un sistema integrado de información</t>
  </si>
  <si>
    <t>Instalación de sistema</t>
  </si>
  <si>
    <t>-Registro de informaciones</t>
  </si>
  <si>
    <t>-Nuevas herramientas tecnológicas instaladas</t>
  </si>
  <si>
    <t>-Capacitación del usuario</t>
  </si>
  <si>
    <t>Dirección de Tecnología de la Información</t>
  </si>
  <si>
    <t>Instalar un sistema informático que integre y complemente todas las actividades que realiza la entidad</t>
  </si>
  <si>
    <t>Adquisición de sistema</t>
  </si>
  <si>
    <t>-Mejora en plataforma informática</t>
  </si>
  <si>
    <t>-Actualización tecnológica</t>
  </si>
  <si>
    <t>Establecer mecanismos eficaces en el análisis y crítica de la información disponible  del sistema informático</t>
  </si>
  <si>
    <t>Conocimiento de la utilidad de los diferentes reportes</t>
  </si>
  <si>
    <t>Resultados de análisis de las fortalezas y debilidades del sistema</t>
  </si>
  <si>
    <t>Readecuar el sistema de información del cliente</t>
  </si>
  <si>
    <t>Realización de estudios de actualización del sistema</t>
  </si>
  <si>
    <t>Actualización periódica información del cliente</t>
  </si>
  <si>
    <t>Mantener un buen equipo técnico para dar seguimiento al sistema informático</t>
  </si>
  <si>
    <t>Capacitación continua del equipo técnico</t>
  </si>
  <si>
    <t>-Dirección de Tecnología de la Información</t>
  </si>
  <si>
    <t xml:space="preserve">-Dirección de Auditoría </t>
  </si>
  <si>
    <t>Ejecutar las auditorias de sistemas</t>
  </si>
  <si>
    <t>Fortalecimiento del sistema</t>
  </si>
  <si>
    <t xml:space="preserve">Informe de resultados de auditoria </t>
  </si>
  <si>
    <t>Producto</t>
  </si>
  <si>
    <t xml:space="preserve">           Unidad</t>
  </si>
  <si>
    <t xml:space="preserve">           de medida</t>
  </si>
  <si>
    <t>Millones (RD$)</t>
  </si>
  <si>
    <t>Tareas</t>
  </si>
  <si>
    <t>Alquileres Captados</t>
  </si>
  <si>
    <t>Ahorros Captados</t>
  </si>
  <si>
    <t>Garantías Económicas Captadas</t>
  </si>
  <si>
    <t>Millones (RD)</t>
  </si>
  <si>
    <t xml:space="preserve"> Cobros de Préstamos</t>
  </si>
  <si>
    <t xml:space="preserve">Resultados  </t>
  </si>
  <si>
    <t xml:space="preserve">Indicadores </t>
  </si>
  <si>
    <t>Unidad</t>
  </si>
  <si>
    <t>Fomento de Áreas para la producción de Cereales</t>
  </si>
  <si>
    <t xml:space="preserve">Porcentaje  de la superficie al Fomento de la producción de  Cereales </t>
  </si>
  <si>
    <t>Fomento de Áreas para la producción de Frutos Menores</t>
  </si>
  <si>
    <t>Porcentaje de la superficie al fomento de la producción Frutos Menores (plátano, guineo, yuca, yautía, ñame)</t>
  </si>
  <si>
    <t>Fomento de Áreas para la producción de Frutales</t>
  </si>
  <si>
    <t>Porcentaje de la superficie al Fomento de la producción de Frutales</t>
  </si>
  <si>
    <t>Fomento de Áreas para la producción de Hortalizas</t>
  </si>
  <si>
    <t>Porcentaje del área al Fomento de la producción de diferentes tipos de Hortalizas</t>
  </si>
  <si>
    <t>Fomento de Áreas para la producción de Leguminosas</t>
  </si>
  <si>
    <t xml:space="preserve">Porcentaje del área al Fomento de la producción de Leguminosas </t>
  </si>
  <si>
    <t>Fomento de Áreas para la producción de Oleaginosas</t>
  </si>
  <si>
    <t>Porcentaje de la superficie al Fomento de otros rubros a la producción de Oleaginosas</t>
  </si>
  <si>
    <t>Fomento de Áreas para la producción de Productos Tradicionales de Exportación</t>
  </si>
  <si>
    <t>Porcentaje de área al Fomento de Productos con fines de exportación</t>
  </si>
  <si>
    <t>Apoyo a la Producción Pecuaria</t>
  </si>
  <si>
    <t>Porcentaje de apoyo a la Producción Pecuaria</t>
  </si>
  <si>
    <t>Fortalecimiento y Desarrollo de Microempresas Rurales</t>
  </si>
  <si>
    <t>Porcentaje de Microempresas Rurales Desarrolladas</t>
  </si>
  <si>
    <t>Otorgamiento Préstamos de Consumo</t>
  </si>
  <si>
    <t>Índice de Morosidad, menor al 8%</t>
  </si>
  <si>
    <t>Montos                       Prestados</t>
  </si>
  <si>
    <t>RESULTADOS ESPERADOS</t>
  </si>
  <si>
    <t>OBJETIVOS ESTRATÉGICOS</t>
  </si>
  <si>
    <t xml:space="preserve"> Financiamiento a la actividad Agropecuaria para el Fortalecimiento del Sector </t>
  </si>
  <si>
    <t xml:space="preserve">Ampliar la cobertura de los destinos y servicios que ofrece el Banco en el ámbito rural.  </t>
  </si>
  <si>
    <t>Cumplir con la normativa institucional que responda a los requerimientos del Sistema Financiero Dominicano.</t>
  </si>
  <si>
    <t>Eficientizar los recursos humanos y materiales disponibles, en consonancia a los requerimientos del financiamiento.</t>
  </si>
  <si>
    <t>Implementar productos y servicios acordes con las necesidades de los clientes y los cambios que demanda el desarrollo del medio rural.</t>
  </si>
  <si>
    <t>Definir medidas y políticas que conlleven a realizar relaciones con entidades financieras nacionales e internacionales.</t>
  </si>
  <si>
    <t>Fortalecer la plataforma informática para brindar un servicio moderno acorde a las exigencias que demandan los tiempos.</t>
  </si>
  <si>
    <t>Readecuar y actualizar la estructura administrativa, de acuerdo a los requerimientos de la ampliación en productos y servicios.</t>
  </si>
  <si>
    <t>Garantizar la continuidad de las remodelaciones de la infraestructura física y dotar de mobiliarios modernos a las sucursales y las áreas de atención al cliente.</t>
  </si>
  <si>
    <t>Renglones</t>
  </si>
  <si>
    <t xml:space="preserve">           %</t>
  </si>
  <si>
    <t xml:space="preserve">  </t>
  </si>
  <si>
    <t>Superficie a Financiar</t>
  </si>
  <si>
    <t>Programa por Actividad</t>
  </si>
  <si>
    <t>Sub-Sector Agrícola</t>
  </si>
  <si>
    <t>Sub-Sector Pecuario</t>
  </si>
  <si>
    <t>Micro, Peq. y Med. Empresas.</t>
  </si>
  <si>
    <t>Préstamos de Consumo</t>
  </si>
  <si>
    <t xml:space="preserve">Total    </t>
  </si>
  <si>
    <t xml:space="preserve"> Millones en RD$</t>
  </si>
  <si>
    <t xml:space="preserve">GASTOS DE CAPITAL EN INFRAESTRUCTURAS, MOBILIARIOS </t>
  </si>
  <si>
    <t>(Valores En RD$)</t>
  </si>
  <si>
    <t xml:space="preserve">Salón de Sesiones </t>
  </si>
  <si>
    <t>Sub-total</t>
  </si>
  <si>
    <t>Sistema Informático</t>
  </si>
  <si>
    <t>Remodelación y Adecuación Oficinas de Negocios</t>
  </si>
  <si>
    <t>Adecuación Oficina Tamayo</t>
  </si>
  <si>
    <t>Adecuación Oficina Duverge</t>
  </si>
  <si>
    <t>Adecuación Oficina La Descubierta</t>
  </si>
  <si>
    <t>Adecuación Oficina Padre Las Casas</t>
  </si>
  <si>
    <t>Sub Total</t>
  </si>
  <si>
    <t>Santo Domingo</t>
  </si>
  <si>
    <t>Higuey</t>
  </si>
  <si>
    <t>San Cristóbal</t>
  </si>
  <si>
    <t>Archivos</t>
  </si>
  <si>
    <t>Sillon Ejecutivo</t>
  </si>
  <si>
    <t>Taburete (Silla Para Cajero)</t>
  </si>
  <si>
    <t>Barahona</t>
  </si>
  <si>
    <t>Nevera</t>
  </si>
  <si>
    <t>San Juan de la Maguana</t>
  </si>
  <si>
    <t>Sillones Ejecutivos</t>
  </si>
  <si>
    <t>Máquina Sumadora Sharp</t>
  </si>
  <si>
    <t>San Francisco de Macoris</t>
  </si>
  <si>
    <t>Aire 5 Toneladas</t>
  </si>
  <si>
    <t>Cotui</t>
  </si>
  <si>
    <t>La Vega</t>
  </si>
  <si>
    <t>Santiago Rodriguez</t>
  </si>
  <si>
    <t xml:space="preserve">Abanicos Pedestal </t>
  </si>
  <si>
    <t>Montecristi</t>
  </si>
  <si>
    <t>Mejora del Sistema Informático de la Sucursal</t>
  </si>
  <si>
    <t>Puerto Plata</t>
  </si>
  <si>
    <t>Sillas Secretariales</t>
  </si>
  <si>
    <t>Escritorios</t>
  </si>
  <si>
    <t>Nagua</t>
  </si>
  <si>
    <t>El Seibo</t>
  </si>
  <si>
    <t>Imprevistos</t>
  </si>
  <si>
    <t>San José de Ocoa</t>
  </si>
  <si>
    <t>Televisor</t>
  </si>
  <si>
    <t>Sillones para la Sucursal</t>
  </si>
  <si>
    <t>Máquina Contadora de Dinero</t>
  </si>
  <si>
    <t>Escritorio</t>
  </si>
  <si>
    <t>Azua</t>
  </si>
  <si>
    <t>Remodelación de la  Cocina, Patio y Parqueo</t>
  </si>
  <si>
    <t>Juegos de Bancadas para Clientes</t>
  </si>
  <si>
    <t>Impresora de Cheques</t>
  </si>
  <si>
    <t>Baterias</t>
  </si>
  <si>
    <t>Bani</t>
  </si>
  <si>
    <t>Valverde Mao</t>
  </si>
  <si>
    <t>Arenoso</t>
  </si>
  <si>
    <t>Mobiliarios de Oficina</t>
  </si>
  <si>
    <t>Aires</t>
  </si>
  <si>
    <t>Hato Mayor</t>
  </si>
  <si>
    <t>Impresora Epson</t>
  </si>
  <si>
    <t>Archivos de 3 Gavetas</t>
  </si>
  <si>
    <t>Moca</t>
  </si>
  <si>
    <t>Equipamiento de la Casa de los Empleados</t>
  </si>
  <si>
    <t>Samaná</t>
  </si>
  <si>
    <t>Mesa para uso  de los Técnicos</t>
  </si>
  <si>
    <t>Escritorios con su Credenza</t>
  </si>
  <si>
    <t>Bonao</t>
  </si>
  <si>
    <t xml:space="preserve">Una Nevera </t>
  </si>
  <si>
    <t xml:space="preserve"> Neyba</t>
  </si>
  <si>
    <t>Estufa</t>
  </si>
  <si>
    <t>Contadoras de Billetes</t>
  </si>
  <si>
    <t>Archivos de Metal de 6 Gabetas</t>
  </si>
  <si>
    <t>Bebedero</t>
  </si>
  <si>
    <t>Dajabón</t>
  </si>
  <si>
    <t>San José de las Matas</t>
  </si>
  <si>
    <t>Rio San Juan</t>
  </si>
  <si>
    <t>Villa Riva</t>
  </si>
  <si>
    <t>Calculadoras SHARP</t>
  </si>
  <si>
    <t>Sillones Ejecutivo</t>
  </si>
  <si>
    <t>Salcedo</t>
  </si>
  <si>
    <t>Silla para Cajero</t>
  </si>
  <si>
    <t>Remodelación de Oficina</t>
  </si>
  <si>
    <t>Máquina Contadora</t>
  </si>
  <si>
    <t>Monte Plata</t>
  </si>
  <si>
    <t>Máquinas Calculadoras</t>
  </si>
  <si>
    <t xml:space="preserve"> Máquina Contadora de Dinero</t>
  </si>
  <si>
    <t>Aire Acondicionado Inverter</t>
  </si>
  <si>
    <t>Bancadas</t>
  </si>
  <si>
    <t>Sillas para Cajero</t>
  </si>
  <si>
    <t>Archivos de Metal Verticales</t>
  </si>
  <si>
    <t>Constanza</t>
  </si>
  <si>
    <t>Arreglo de Verja  Perimetral Externa</t>
  </si>
  <si>
    <t>Cambio de Mobiliarios y Equipos</t>
  </si>
  <si>
    <t>(VALORES EN RD$)</t>
  </si>
  <si>
    <t>DETALLE</t>
  </si>
  <si>
    <t>INGRESOS FINANCIEROS</t>
  </si>
  <si>
    <t>INGRESOS FINANCIEROS POR CARTERA DE CREDITO</t>
  </si>
  <si>
    <t>Ingresos Financ. Por Créditos Vigentes</t>
  </si>
  <si>
    <t>Ingresos Financ. Por Créditos Vencidos de 31 a 90 días</t>
  </si>
  <si>
    <t>Ingresos Financ. Por Créditos Vencidos por más de 90 días</t>
  </si>
  <si>
    <t>Ingresos Financ. Por Créditos reestructurados</t>
  </si>
  <si>
    <t>INGRESOS FINANCIEROS POR INVERSIONES</t>
  </si>
  <si>
    <t>Rendimiento por Inversiones en el sector Financiero</t>
  </si>
  <si>
    <t>Rendimientos por Inversiones en el Sector Publico No Financiero</t>
  </si>
  <si>
    <t>Rendimientos por Inversiones en Valores Disponible para la Venta</t>
  </si>
  <si>
    <t xml:space="preserve">Rendimientos por Inversiones en Valores Mantenidos hasta su </t>
  </si>
  <si>
    <t>OTROS INGRESOS OPERACIONALES</t>
  </si>
  <si>
    <t>INGRESOS POR CUENTAS A RECIBIR</t>
  </si>
  <si>
    <t xml:space="preserve">Intereses Ganados sobre Documentos por Cobrar </t>
  </si>
  <si>
    <t>COMISIONES POR SERVICIOS</t>
  </si>
  <si>
    <t>Comisiones por  Cobranzas CODETEL</t>
  </si>
  <si>
    <t>Comisiones Ventas de MAQUINARIAS</t>
  </si>
  <si>
    <t>Comisiones Prestamos FEDA</t>
  </si>
  <si>
    <t>Comisiones Prestamos Convenio Bagricola - Fundación Reservas del País</t>
  </si>
  <si>
    <t>Comisión Legalizacion de Contratos</t>
  </si>
  <si>
    <t>Comisiones  AGRODOSA</t>
  </si>
  <si>
    <t>Comisiones por pago Suplidores de Feria Financiamiento</t>
  </si>
  <si>
    <t>Comisiones por servicios DATACREDITO</t>
  </si>
  <si>
    <t>Otros Ingresos Operacionales diversos</t>
  </si>
  <si>
    <t>INGRESOS NO OPERACIONALES</t>
  </si>
  <si>
    <t>RECUPERACION DE ACTIVOS CASTIGADOS</t>
  </si>
  <si>
    <t>INGRESOS POR VENTA DE BIENES</t>
  </si>
  <si>
    <t>Ganancia p/v. de Bienes Rec. en Recuperación de Créditos</t>
  </si>
  <si>
    <t>Ganancia por Ventas de Activo Fijos</t>
  </si>
  <si>
    <t>Ganancia por Ventas de Bienes  Recibidos en Recuperación:</t>
  </si>
  <si>
    <t>Venta de Bienes Adjudicados</t>
  </si>
  <si>
    <t>Venta de Bienes Recibido en Dación de Pago</t>
  </si>
  <si>
    <t>OTROS INGRESOS NO OPERACIONALES</t>
  </si>
  <si>
    <t>Alquileres de muebles e inmuebles de la Institución</t>
  </si>
  <si>
    <t>Ingresos por Recuperación de Gastos</t>
  </si>
  <si>
    <t xml:space="preserve">Recuperación de Gastos </t>
  </si>
  <si>
    <t>Seguridad Social (Licencia Medica T. S. S.)</t>
  </si>
  <si>
    <t>Recuperación por Gastos Legales</t>
  </si>
  <si>
    <t>Otros gastos por recuperar</t>
  </si>
  <si>
    <t>Ingresos no Operacionales  Varios</t>
  </si>
  <si>
    <t>Ingresos Intereses de Préstamos Castigados</t>
  </si>
  <si>
    <t>Ingresos Intereses exonerados en Cancelación de Préstamos</t>
  </si>
  <si>
    <t>TOTAL DE INGRESOS</t>
  </si>
  <si>
    <t>GASTOS</t>
  </si>
  <si>
    <t>GASTOS FINANCIEROS</t>
  </si>
  <si>
    <t>CARGOS POR DEPOSITOS DEL PUBLICO</t>
  </si>
  <si>
    <t>Cargos por Depósitos de Ahorros</t>
  </si>
  <si>
    <t>CARGOS POR DEPOSITOS A PLAZOS</t>
  </si>
  <si>
    <t>Indefinido</t>
  </si>
  <si>
    <t>Fijo</t>
  </si>
  <si>
    <t>GASTOS FINANC. POR VALORES EN PODER DEL PUBLICO</t>
  </si>
  <si>
    <t>Cargos por Certificados Financieros</t>
  </si>
  <si>
    <t>Cargos por Financiamientos del B.C.R.D.</t>
  </si>
  <si>
    <t>Amortización de Prima por Inversiones  en valores hasta un año</t>
  </si>
  <si>
    <t>OTROS GASTOS OPERACIONALES</t>
  </si>
  <si>
    <t>CARGOS POR OBLIGACIONES FINANCIERAS</t>
  </si>
  <si>
    <t>Cargos Obligaciones Financieras a la Vista</t>
  </si>
  <si>
    <t>Cargos por Depósitos  de Alquileres</t>
  </si>
  <si>
    <t>Cargos por Depósitos  de Garantia Económica</t>
  </si>
  <si>
    <t>Comisiones por Otros Servicios</t>
  </si>
  <si>
    <t>Comisiones por Cobros de Cartera Vencida</t>
  </si>
  <si>
    <t>GASTOS OPERACIONALES DIVERSOS</t>
  </si>
  <si>
    <t>Otros Gastos Operacionales diversos</t>
  </si>
  <si>
    <t>GASTOS GENERALES Y ADMINISTRATIVOS</t>
  </si>
  <si>
    <t>GASTOS DE PERSONAL</t>
  </si>
  <si>
    <t>Sueldos y Bonificaciones Personal Permanente</t>
  </si>
  <si>
    <t>Personal Permanente</t>
  </si>
  <si>
    <t>Pensiones del Banco</t>
  </si>
  <si>
    <t>Personal temporero</t>
  </si>
  <si>
    <t>Viaticos Directorio Ejecutivo</t>
  </si>
  <si>
    <t>Viáticos</t>
  </si>
  <si>
    <t>Regalía Pascual</t>
  </si>
  <si>
    <t>Vacaciones</t>
  </si>
  <si>
    <t>Prestaciones Laborales</t>
  </si>
  <si>
    <t>Refrigerios</t>
  </si>
  <si>
    <t>Uniformes</t>
  </si>
  <si>
    <t>Capacitación</t>
  </si>
  <si>
    <t>Becas</t>
  </si>
  <si>
    <t>Cursos</t>
  </si>
  <si>
    <t>Conferencias</t>
  </si>
  <si>
    <t>Seguro para el Personal</t>
  </si>
  <si>
    <t>Médico</t>
  </si>
  <si>
    <t>Fidelidad</t>
  </si>
  <si>
    <t>Seguro Familiar de Salud</t>
  </si>
  <si>
    <t>Seguro de Riesgos Laborales</t>
  </si>
  <si>
    <t>Seguro de Aeroambulancia</t>
  </si>
  <si>
    <t xml:space="preserve">Compensación por uso de vehículos </t>
  </si>
  <si>
    <t>Rentas de Casas</t>
  </si>
  <si>
    <t>Otros Gastos del Personal</t>
  </si>
  <si>
    <t>Actividades Sociales</t>
  </si>
  <si>
    <t>Transporte Local del Personal</t>
  </si>
  <si>
    <t>Aportes Pensiones del Personal</t>
  </si>
  <si>
    <t>Gastos Diversos del Personal</t>
  </si>
  <si>
    <t>Servicios Funerarios</t>
  </si>
  <si>
    <t>GASTOS POR SERVICIOS EXTERNO</t>
  </si>
  <si>
    <t>Servicios de Computación</t>
  </si>
  <si>
    <t>Servicios de Seguridad</t>
  </si>
  <si>
    <t>Servicios de Información</t>
  </si>
  <si>
    <t>Servicios de Limpieza</t>
  </si>
  <si>
    <t>Auditoria Externa</t>
  </si>
  <si>
    <t>Otros Servicios Contratados</t>
  </si>
  <si>
    <t>GASTOS DE TRASLADO Y COMUNICACIÓN</t>
  </si>
  <si>
    <t>Pasajes y Fletes</t>
  </si>
  <si>
    <t>En el País</t>
  </si>
  <si>
    <t>En el Extranjero</t>
  </si>
  <si>
    <t>Fletes</t>
  </si>
  <si>
    <t>Impuesto y Seguro Equipo de Transporte</t>
  </si>
  <si>
    <t>Mantenimiento, Reparación Materiales p/equipos de Transporte</t>
  </si>
  <si>
    <t>Repuestos y Materiales de Vehículos</t>
  </si>
  <si>
    <t>Mano de obra de Vehículos</t>
  </si>
  <si>
    <t xml:space="preserve">Gomas y Tubos para Vehículos </t>
  </si>
  <si>
    <t>Otros Gastos de Vehículos</t>
  </si>
  <si>
    <t>Depreciación Equipos de Transporte</t>
  </si>
  <si>
    <t>Teléfono Telex y fax</t>
  </si>
  <si>
    <t>Otros Gastos  de Traslado y Comunicaciones</t>
  </si>
  <si>
    <t>Combustibles y Lubricantes</t>
  </si>
  <si>
    <t>GASTOS DE INFRAESTRUCTURA</t>
  </si>
  <si>
    <t>Seguro Edificios Muebles y Equipos de Oficina</t>
  </si>
  <si>
    <t xml:space="preserve">Mantenimiento y Reparación Activos Fijos </t>
  </si>
  <si>
    <t>Excepto Equipo de Transporte</t>
  </si>
  <si>
    <t>Mantenimiento y Reparación de Muebles y Equipos de Oficina</t>
  </si>
  <si>
    <t>Mantenimiento y  Reparación de Otros Equipos</t>
  </si>
  <si>
    <t>Mantenimiento y reparación de Inmuebles</t>
  </si>
  <si>
    <t>De la Institución</t>
  </si>
  <si>
    <t>Arrendados</t>
  </si>
  <si>
    <t>Servicio de Agua</t>
  </si>
  <si>
    <t>Servicio de Basura</t>
  </si>
  <si>
    <t>Energia Eléctrica</t>
  </si>
  <si>
    <t>Arrendamiento de Inmueble</t>
  </si>
  <si>
    <t>Destinado a Oficina</t>
  </si>
  <si>
    <t>Depreciación  Activo Fijo Excepto Equipo de Transporte</t>
  </si>
  <si>
    <t>Edificio</t>
  </si>
  <si>
    <t>Muebles y Equipos de Oficina</t>
  </si>
  <si>
    <t>Otros Equipos</t>
  </si>
  <si>
    <t>GASTOS DIVERSOS</t>
  </si>
  <si>
    <t>Otros impuestos y tasas</t>
  </si>
  <si>
    <t>Amortización de Otros Cargos Diferidos</t>
  </si>
  <si>
    <t>Papelería Utiles y Otros Materiales</t>
  </si>
  <si>
    <t>Papelería y Utiles de Oficina</t>
  </si>
  <si>
    <t>Materiales y Utiles de Aseo</t>
  </si>
  <si>
    <t>Papeleria de Cuentas Ordenes de Pago</t>
  </si>
  <si>
    <t>Gastos Legales</t>
  </si>
  <si>
    <t>Suscripciones y Afiliaciones</t>
  </si>
  <si>
    <t>Periódicos</t>
  </si>
  <si>
    <t>Otras Suscripciones</t>
  </si>
  <si>
    <t>Propaganda y Publicidad</t>
  </si>
  <si>
    <t>Publicidad Periodistica</t>
  </si>
  <si>
    <t>Gastos Promoción Captación de Ahorros</t>
  </si>
  <si>
    <t>Relaciones Públicas</t>
  </si>
  <si>
    <t>Aportes a otras instituciones</t>
  </si>
  <si>
    <t>Gastos Generales Diversos</t>
  </si>
  <si>
    <t>GASTOS NO OPERACIONALES</t>
  </si>
  <si>
    <t>Gastos por Provisión por Activos Riesgosos</t>
  </si>
  <si>
    <t>Constitucion de Provisiones para Cartera de Crédito</t>
  </si>
  <si>
    <t>Const. De provisión Por Rendimiento por cobrar</t>
  </si>
  <si>
    <t>Const. Por bienes Recibidos en Recuperación de Crédito</t>
  </si>
  <si>
    <t>Gastos Por Bienes Recibidos en Recuperación de Créditos</t>
  </si>
  <si>
    <t>Gastos por Mantenim. y Custodias de Bienes adjudicados</t>
  </si>
  <si>
    <t>Gastos por Ventas de Bienes</t>
  </si>
  <si>
    <t>Perdida por Deterioro por Bienes Recibido en Dación de Pago</t>
  </si>
  <si>
    <t>Perdida en Ventas de Bienes Adjudicados</t>
  </si>
  <si>
    <t>Pérdida en Ventas de Bienes Recibidos  Dación en Pago</t>
  </si>
  <si>
    <t>OTROS GASTOS NO OPERACIONALES</t>
  </si>
  <si>
    <t>Gastos no operacionales Varios</t>
  </si>
  <si>
    <t>GASTOS EXTRAORDINARIOS</t>
  </si>
  <si>
    <t>Donaciones Efectuadas por la Institución</t>
  </si>
  <si>
    <t>TOTAL DE GASTOS</t>
  </si>
  <si>
    <t>RESULTADO FINAL</t>
  </si>
  <si>
    <t>BANCO AGRICOLA DE LA REPUBLICA DOMINICANA</t>
  </si>
  <si>
    <t>DIRECCION  DE PLANEACION ESTRATEGICA</t>
  </si>
  <si>
    <t>T1</t>
  </si>
  <si>
    <t>T2</t>
  </si>
  <si>
    <t>T3</t>
  </si>
  <si>
    <t>T4</t>
  </si>
  <si>
    <t>Meta Programada</t>
  </si>
  <si>
    <t>Àrea Financiada</t>
  </si>
  <si>
    <t xml:space="preserve"> Establecimiento de estructuras y procesos de mercado para  los productos y servicios de la Institución</t>
  </si>
  <si>
    <t>Elaboración de procesos, procedimientos y funciones rediseñadas</t>
  </si>
  <si>
    <t>Documento de políticas actualizados</t>
  </si>
  <si>
    <t>Gestionar Fondos de Fideicomisos para destinos agrícolas o financiamientos especiales</t>
  </si>
  <si>
    <t>Implementación de nuevos destinos a financiar</t>
  </si>
  <si>
    <t>Destinos de financiamiento nuevos incorporados</t>
  </si>
  <si>
    <t>-Dirección de Crédito</t>
  </si>
  <si>
    <t>Enero 2019</t>
  </si>
  <si>
    <t>Diciembre 2019</t>
  </si>
  <si>
    <t>Sección de Relaciones Publicas y Mercadeo</t>
  </si>
  <si>
    <t>Desarrollar niveles tecnológicos que permitan ampliar el mercado de las empresas agropecuarias</t>
  </si>
  <si>
    <t>Aplicación de nuevos paquetes tecnológicos</t>
  </si>
  <si>
    <t>Informes</t>
  </si>
  <si>
    <t>Incrementar la producción de productos orgánicos y lograr su inserción en los mercados nacionales e internacionales</t>
  </si>
  <si>
    <t>-Cantidad de productos</t>
  </si>
  <si>
    <t>-Identificación de mercados</t>
  </si>
  <si>
    <t>Informe de producción de productos orgánicos</t>
  </si>
  <si>
    <t>Identificación de negocios  atractivos a clientes, factibles y rentables</t>
  </si>
  <si>
    <t>Informe de estudio</t>
  </si>
  <si>
    <t>Bancarizar mediante crédito oportuno con asistencia técnica a los pequeños productores agropecuarios</t>
  </si>
  <si>
    <t>Establecimiento de programa de acuerdo a las necesidades del cliente</t>
  </si>
  <si>
    <t>Informe de clientes atendidos con asistencia técnica</t>
  </si>
  <si>
    <t>Incentivar a través del financiamiento la formación de cadenas productivas</t>
  </si>
  <si>
    <t>Realizar cobros de manera efectiva a las cuentas por cobrar de los vinculados (Instituciones del Estado)</t>
  </si>
  <si>
    <t>Establecimiento de metas de cobros</t>
  </si>
  <si>
    <t>Pasar cartera de difícil cobros a  oficina jurídica contratada</t>
  </si>
  <si>
    <t>Clasificación de cartera</t>
  </si>
  <si>
    <t>Promover la concientización individual y colectiva de la obligación de pago oportuno de los créditos</t>
  </si>
  <si>
    <t>Cantidad de actividades realizadas de concientización</t>
  </si>
  <si>
    <t>Actividades realizadas</t>
  </si>
  <si>
    <t>Aplicar la transparencia en toda la función institucional</t>
  </si>
  <si>
    <t>Fortalecimiento Líneas de Gobierno Corporativo</t>
  </si>
  <si>
    <t>Informe enviados a la Superintendencia de Bancos y otras Instituciones del Estado</t>
  </si>
  <si>
    <t>Todas las Direcciones</t>
  </si>
  <si>
    <t>Lograr que el personal se sienta satisfecho e identificado con el Banco</t>
  </si>
  <si>
    <t>Establecimiento de sistema de incentivos al personal</t>
  </si>
  <si>
    <t>-Resultados evaluación de desempeño</t>
  </si>
  <si>
    <t>- Escala salarial por perfil de puesto y competencia</t>
  </si>
  <si>
    <t>Reforzar los valores, la comunicación y el desarrollo del personal</t>
  </si>
  <si>
    <t>Cantidad de talleres de motivación</t>
  </si>
  <si>
    <t>Disponer de adecuados controles de seguridad del sistema informático</t>
  </si>
  <si>
    <t>Fortalecimiento del sistema del control interno</t>
  </si>
  <si>
    <t>- Reportes de cantidad de casos detectados</t>
  </si>
  <si>
    <t>Monitorear el sistema aplicando procedimientos establecidos en riesgo operacional</t>
  </si>
  <si>
    <t>Implementación de un sistema de gestión integral de riesgos</t>
  </si>
  <si>
    <t>-Registro de información</t>
  </si>
  <si>
    <t>-Medición de riesgos</t>
  </si>
  <si>
    <t>Resultados Esperados por Productos 2019</t>
  </si>
  <si>
    <t>1,498,054 Tareas</t>
  </si>
  <si>
    <t>Distribuciòn Programa de Prèstamos 2019</t>
  </si>
  <si>
    <t>Resultados Esperados para el Producto Crédito 2019</t>
  </si>
  <si>
    <t>RD$</t>
  </si>
  <si>
    <t xml:space="preserve"> RD$</t>
  </si>
  <si>
    <t>RESUMEN PRESUPUESTO DE INGRESOS Y GASTOS CORRIENTES</t>
  </si>
  <si>
    <t>AÑO 2019</t>
  </si>
  <si>
    <t>PRESUPUESTADO</t>
  </si>
  <si>
    <t>Rendimientos por Inversiones en Valores a Negociar</t>
  </si>
  <si>
    <t xml:space="preserve">Amortización Descuentos por Invers. en valores  </t>
  </si>
  <si>
    <t>Comisiones Préstamos CONALECHE</t>
  </si>
  <si>
    <t>Comisines Prestamos CODOCAFE</t>
  </si>
  <si>
    <t>Comisiones por Facturación CDE</t>
  </si>
  <si>
    <t>Cargos por emisión de Certificaciones</t>
  </si>
  <si>
    <t>Comision por manejo de Cuentas de Ahorros</t>
  </si>
  <si>
    <t xml:space="preserve">Recuperacion de Activos Castigado </t>
  </si>
  <si>
    <t>Alquileres de bienes e inmuebles de la Institución</t>
  </si>
  <si>
    <t>Cargos por Instituciones Financieras hasta una año Banreservas</t>
  </si>
  <si>
    <t>Datacredito</t>
  </si>
  <si>
    <t>Seguros S/Activos Fijos Excepto  Equipo Transporte</t>
  </si>
  <si>
    <t>Medios Electricos Radio, Televisión, Redes Sociales y Medios Digitales</t>
  </si>
  <si>
    <t>Gastos por Mantenim. y Custodias de Bienes Recibidos en Dacion de Pagos</t>
  </si>
  <si>
    <t>Y EQUIPOS DE OFICINAS PARA EL AÑO  2019</t>
  </si>
  <si>
    <t>Administración General</t>
  </si>
  <si>
    <t>Sub-Administración General</t>
  </si>
  <si>
    <t>Raparación e Impermeabilización de Techos</t>
  </si>
  <si>
    <t>Raparación de Junta de Expansión en Techos y Pasillos</t>
  </si>
  <si>
    <t>Equipos Hardware  (300 PC)</t>
  </si>
  <si>
    <t>Adquicisión Central Telefónica</t>
  </si>
  <si>
    <t>Conectividad Alterna</t>
  </si>
  <si>
    <t>Adquicisión de nuevo Servidor para Sharepoint</t>
  </si>
  <si>
    <t xml:space="preserve">Adquicisión memorias para Servidores de Aplicaciones </t>
  </si>
  <si>
    <t>Adquicisión suscripción de Sistema Operativo Linux, dos servidores</t>
  </si>
  <si>
    <t>Sitio Alterno</t>
  </si>
  <si>
    <t>Cámara de Videos y Accesorios</t>
  </si>
  <si>
    <t>Cámara Fotografica y Accesorios</t>
  </si>
  <si>
    <t>Grabador para Captura de Televisión</t>
  </si>
  <si>
    <t>Puertas de Cristales</t>
  </si>
  <si>
    <t xml:space="preserve">Impresora Epson </t>
  </si>
  <si>
    <t>Remodelación del Parqueo de la Sucursal</t>
  </si>
  <si>
    <t>Computadoras</t>
  </si>
  <si>
    <t>Impresora Epson L4150</t>
  </si>
  <si>
    <t>Bancadas de Cuatro Sillas ( Enriquillo)</t>
  </si>
  <si>
    <t>Aires Splic 24,000 BTU (Tamayo)</t>
  </si>
  <si>
    <t>Sillas Secretarial</t>
  </si>
  <si>
    <t>Calculadoras Sharp</t>
  </si>
  <si>
    <t>Tubos de Lamparas Led</t>
  </si>
  <si>
    <t>Sillas para Cajero Pagador</t>
  </si>
  <si>
    <t>Reparación del Techo de la Sucursal</t>
  </si>
  <si>
    <t xml:space="preserve">Impresoras Epson FX 890 para uso del Cajero y Oficina </t>
  </si>
  <si>
    <t>Sillas para Visitas Clientes</t>
  </si>
  <si>
    <t>Máquina Contadora de Billetes</t>
  </si>
  <si>
    <t xml:space="preserve"> </t>
  </si>
  <si>
    <t>Mobiliario de Oficina (Sillas, Archivos y Calculadora)</t>
  </si>
  <si>
    <t>Impresora Epson fx 890</t>
  </si>
  <si>
    <t>Sillas para Clientes</t>
  </si>
  <si>
    <t>Reparación del Parqueo de la Sucursal</t>
  </si>
  <si>
    <t>Compra Sillas para Clientes</t>
  </si>
  <si>
    <t>Reparacion del Edificio</t>
  </si>
  <si>
    <t xml:space="preserve"> Compra Archivos</t>
  </si>
  <si>
    <t xml:space="preserve"> Compra Bebedero (uso sucursal)</t>
  </si>
  <si>
    <t xml:space="preserve"> Compra Nevera (uso oficina negocios partido)</t>
  </si>
  <si>
    <t>Remodelación sucursal y oficina de Negocios Partido</t>
  </si>
  <si>
    <t xml:space="preserve"> Compra Impresora Epson 890</t>
  </si>
  <si>
    <t xml:space="preserve"> Compra Impresora Epson WF2540 Sist. Tinta</t>
  </si>
  <si>
    <t xml:space="preserve"> Compra Sillones para la Oficina Negocios Partido</t>
  </si>
  <si>
    <t xml:space="preserve"> Compra Máquina Cálculadora</t>
  </si>
  <si>
    <t>Estufas de Mesa para Sucursal</t>
  </si>
  <si>
    <t>Sustitución  Unidad de Aires Acondicionados</t>
  </si>
  <si>
    <t>Remodelación Infraestructura Sucursal (Cerámicas)</t>
  </si>
  <si>
    <t>Adaptación Cubículos y Divisiones Areas de Negocios</t>
  </si>
  <si>
    <t>Sustitución  Mobiliario y Equipo de Oficinas</t>
  </si>
  <si>
    <t>Bancadas para Visitas</t>
  </si>
  <si>
    <t>Estufa de Mesa</t>
  </si>
  <si>
    <t>Impresora</t>
  </si>
  <si>
    <t>Adecuación de Parqueo para los Vehículos</t>
  </si>
  <si>
    <t>Archivos de 4 Gavetas C/U</t>
  </si>
  <si>
    <t>Impresora HP para el Area de Negocios</t>
  </si>
  <si>
    <t>Cambio Sistema de Luces Led</t>
  </si>
  <si>
    <t>Máquina Contadora de Dinero para la Oficina de Rancho Arriba</t>
  </si>
  <si>
    <t>Sillones Sofá para los Clientes de la Oficina de Rancho Arriba</t>
  </si>
  <si>
    <t>Máquina Contadora de Dinero PLC Oficina de Negocio Padre las casas</t>
  </si>
  <si>
    <t>Impresora Multifunción</t>
  </si>
  <si>
    <t>Comendador</t>
  </si>
  <si>
    <t>Lámpara Fluorescente RD$315.00 C/U</t>
  </si>
  <si>
    <t xml:space="preserve">                  Mejorar el Area Perimetral de la Sucursal  y  Oficina de Negocios</t>
  </si>
  <si>
    <t>Juegos de Bancos para Clientes</t>
  </si>
  <si>
    <t>Bancadas de Cuatro para las Visitas</t>
  </si>
  <si>
    <t>T.V Pantalla Plana</t>
  </si>
  <si>
    <t>Remodelación Oficina Valverde en General</t>
  </si>
  <si>
    <t>Construcción Baño para la Casa de Empleados</t>
  </si>
  <si>
    <t>Impresora HP Laserjet (Area de Negocios)</t>
  </si>
  <si>
    <t>Aire 12,00 BTU</t>
  </si>
  <si>
    <t>Tres Nevera  y un Bebedero</t>
  </si>
  <si>
    <t>Construcción de Verjas de la Parte Frontal de la Sucursal</t>
  </si>
  <si>
    <t>Sillón para Cajero</t>
  </si>
  <si>
    <t>Contadora de Billetes</t>
  </si>
  <si>
    <t>Comedor de 6 Sillas</t>
  </si>
  <si>
    <t xml:space="preserve">Reparación de Baño </t>
  </si>
  <si>
    <t xml:space="preserve">Reparación de Techo </t>
  </si>
  <si>
    <t>Estufas</t>
  </si>
  <si>
    <t>Compresor de Aire</t>
  </si>
  <si>
    <t>Sistema de Iluminación</t>
  </si>
  <si>
    <t>Reparación del Edificio</t>
  </si>
  <si>
    <t>Remodelacion Sucursal y  Oficina de Negocios Loma Cabrera</t>
  </si>
  <si>
    <t xml:space="preserve"> Compra de Archivos</t>
  </si>
  <si>
    <t xml:space="preserve"> Compra Impresora Epson L210</t>
  </si>
  <si>
    <t xml:space="preserve"> Compra Maquina Sumadora</t>
  </si>
  <si>
    <t xml:space="preserve"> Compra Estufa de Mesa (Sucursal)</t>
  </si>
  <si>
    <t>Remodelación de la Edicicación</t>
  </si>
  <si>
    <t>Microonda</t>
  </si>
  <si>
    <t>Impresora Epson L375</t>
  </si>
  <si>
    <t xml:space="preserve">Sillas para Visitas </t>
  </si>
  <si>
    <t>Impresoras Epson FX 890</t>
  </si>
  <si>
    <t>Impermeabilización de Techo</t>
  </si>
  <si>
    <t>Remodelación de Parqueo</t>
  </si>
  <si>
    <t>Confección verja de Protección</t>
  </si>
  <si>
    <t>Remodelación Interna Oficina</t>
  </si>
  <si>
    <t>Remodelación Oficinas de la Sede Principal</t>
  </si>
  <si>
    <t xml:space="preserve">Dirección de Riesgos </t>
  </si>
  <si>
    <t>Planta Eléctrica PLC Oficina Negocios Padre las casas</t>
  </si>
  <si>
    <t>Construcción de Hoyo Tubular  del Desague de la Sucursal</t>
  </si>
  <si>
    <t xml:space="preserve">Total General </t>
  </si>
  <si>
    <t xml:space="preserve">Porcentaje de Préstamos Otorgados a Consumo </t>
  </si>
  <si>
    <t xml:space="preserve">"AÑO DE LA INNOVACION Y LA COMPETITIVIDAD" </t>
  </si>
  <si>
    <t>PLAN OPERATIVO ANUAL 2019</t>
  </si>
  <si>
    <t>Presupuesto (RD$)</t>
  </si>
  <si>
    <t>N/A</t>
  </si>
  <si>
    <t>Preupuesto (RD$)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</si>
</sst>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_);_(* \(#,##0.0\);_(* &quot;-&quot;??_);_(@_)"/>
    <numFmt numFmtId="167" formatCode="0.0"/>
    <numFmt numFmtId="168" formatCode="_(* #,##0.00_);_(* \(#,##0.00\);_(* \-??_);_(@_)"/>
    <numFmt numFmtId="169" formatCode="_(* #,##0_);_(* \(#,##0\);_(* \-??_);_(@_)"/>
    <numFmt numFmtId="170" formatCode="_(* #,##0.0_);_(* \(#,##0.0\);_(* &quot;-&quot;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C45911"/>
      <name val="Calibri"/>
      <family val="2"/>
      <scheme val="minor"/>
    </font>
    <font>
      <b/>
      <sz val="14"/>
      <color rgb="FF538135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6"/>
      <name val="Calibri"/>
      <family val="2"/>
    </font>
    <font>
      <b/>
      <sz val="16"/>
      <name val="Calibri"/>
      <family val="2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u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35"/>
      <name val="Arial"/>
      <family val="2"/>
    </font>
    <font>
      <b/>
      <i/>
      <sz val="22"/>
      <color theme="4" tint="-0.249977111117893"/>
      <name val="Arial"/>
      <family val="2"/>
    </font>
    <font>
      <b/>
      <sz val="24"/>
      <name val="Arial"/>
      <family val="2"/>
    </font>
    <font>
      <i/>
      <sz val="16"/>
      <name val="Arial"/>
      <family val="2"/>
    </font>
    <font>
      <b/>
      <sz val="12"/>
      <color rgb="FF0033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</font>
    <font>
      <sz val="12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4"/>
      <name val="Calibri"/>
      <family val="2"/>
      <scheme val="minor"/>
    </font>
    <font>
      <b/>
      <sz val="14"/>
      <name val="Calibri"/>
      <family val="2"/>
    </font>
    <font>
      <i/>
      <sz val="16"/>
      <color indexed="9"/>
      <name val="Calibri"/>
      <family val="2"/>
    </font>
    <font>
      <b/>
      <sz val="16"/>
      <color indexed="8"/>
      <name val="Calibri"/>
      <family val="2"/>
    </font>
    <font>
      <b/>
      <sz val="16"/>
      <color indexed="12"/>
      <name val="Calibri"/>
      <family val="2"/>
    </font>
    <font>
      <sz val="16"/>
      <color indexed="8"/>
      <name val="Calibri"/>
      <family val="2"/>
    </font>
    <font>
      <sz val="16"/>
      <color indexed="12"/>
      <name val="Calibri"/>
      <family val="2"/>
    </font>
    <font>
      <b/>
      <i/>
      <sz val="12"/>
      <color rgb="FF0070C0"/>
      <name val="Arial"/>
      <family val="2"/>
    </font>
    <font>
      <b/>
      <i/>
      <sz val="14"/>
      <color rgb="FF0070C0"/>
      <name val="Calibri"/>
      <family val="2"/>
    </font>
    <font>
      <b/>
      <sz val="14"/>
      <color rgb="FF0070C0"/>
      <name val="Calibri"/>
      <family val="2"/>
    </font>
    <font>
      <sz val="14"/>
      <color rgb="FF0070C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/>
      <diagonal/>
    </border>
    <border>
      <left style="thick">
        <color rgb="FF006600"/>
      </left>
      <right style="thick">
        <color rgb="FF006600"/>
      </right>
      <top/>
      <bottom style="thick">
        <color rgb="FF006600"/>
      </bottom>
      <diagonal/>
    </border>
    <border>
      <left/>
      <right style="thick">
        <color rgb="FF006600"/>
      </right>
      <top style="thick">
        <color rgb="FF006600"/>
      </top>
      <bottom/>
      <diagonal/>
    </border>
    <border>
      <left/>
      <right style="thick">
        <color rgb="FF006600"/>
      </right>
      <top/>
      <bottom style="thick">
        <color rgb="FF006600"/>
      </bottom>
      <diagonal/>
    </border>
    <border>
      <left style="thick">
        <color rgb="FF006600"/>
      </left>
      <right style="thick">
        <color rgb="FF006600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rgb="FF006600"/>
      </left>
      <right/>
      <top/>
      <bottom/>
      <diagonal/>
    </border>
    <border>
      <left style="thick">
        <color rgb="FF006600"/>
      </left>
      <right/>
      <top/>
      <bottom style="thick">
        <color rgb="FF0066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006600"/>
      </left>
      <right/>
      <top style="thick">
        <color rgb="FF006600"/>
      </top>
      <bottom/>
      <diagonal/>
    </border>
    <border>
      <left style="thick">
        <color rgb="FF006600"/>
      </left>
      <right style="medium">
        <color indexed="64"/>
      </right>
      <top style="thick">
        <color rgb="FF006600"/>
      </top>
      <bottom/>
      <diagonal/>
    </border>
    <border>
      <left style="thick">
        <color rgb="FF006600"/>
      </left>
      <right style="medium">
        <color indexed="64"/>
      </right>
      <top/>
      <bottom/>
      <diagonal/>
    </border>
    <border>
      <left style="thick">
        <color rgb="FF006600"/>
      </left>
      <right style="medium">
        <color indexed="64"/>
      </right>
      <top/>
      <bottom style="thick">
        <color rgb="FF0066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6" fillId="0" borderId="0"/>
    <xf numFmtId="0" fontId="33" fillId="0" borderId="0"/>
    <xf numFmtId="43" fontId="33" fillId="0" borderId="0" applyFont="0" applyFill="0" applyBorder="0" applyAlignment="0" applyProtection="0"/>
    <xf numFmtId="168" fontId="33" fillId="0" borderId="0" applyFill="0" applyBorder="0" applyAlignment="0" applyProtection="0"/>
  </cellStyleXfs>
  <cellXfs count="35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0" xfId="0" applyNumberFormat="1" applyFont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9" fillId="5" borderId="0" xfId="2" applyFont="1" applyFill="1" applyAlignment="1"/>
    <xf numFmtId="0" fontId="28" fillId="5" borderId="0" xfId="2" applyFont="1" applyFill="1" applyAlignment="1">
      <alignment vertical="top"/>
    </xf>
    <xf numFmtId="0" fontId="27" fillId="5" borderId="0" xfId="2" applyFont="1" applyFill="1" applyAlignment="1">
      <alignment vertical="top" wrapText="1"/>
    </xf>
    <xf numFmtId="0" fontId="28" fillId="5" borderId="0" xfId="2" applyFont="1" applyFill="1" applyAlignment="1">
      <alignment horizontal="center" vertical="top"/>
    </xf>
    <xf numFmtId="0" fontId="30" fillId="5" borderId="0" xfId="2" applyFont="1" applyFill="1" applyAlignment="1">
      <alignment horizontal="center" vertical="top" wrapText="1"/>
    </xf>
    <xf numFmtId="0" fontId="31" fillId="4" borderId="1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 wrapText="1"/>
    </xf>
    <xf numFmtId="0" fontId="31" fillId="4" borderId="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64" fontId="0" fillId="0" borderId="0" xfId="0" applyNumberFormat="1"/>
    <xf numFmtId="1" fontId="0" fillId="0" borderId="0" xfId="0" applyNumberFormat="1"/>
    <xf numFmtId="0" fontId="3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8" xfId="0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justify" vertical="top" wrapText="1"/>
    </xf>
    <xf numFmtId="0" fontId="3" fillId="0" borderId="3" xfId="0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32" fillId="0" borderId="5" xfId="0" applyFont="1" applyBorder="1" applyAlignment="1">
      <alignment vertical="top" wrapText="1"/>
    </xf>
    <xf numFmtId="165" fontId="3" fillId="0" borderId="9" xfId="0" applyNumberFormat="1" applyFont="1" applyBorder="1" applyAlignment="1">
      <alignment horizontal="center" vertical="center"/>
    </xf>
    <xf numFmtId="166" fontId="3" fillId="0" borderId="19" xfId="1" applyNumberFormat="1" applyFont="1" applyBorder="1" applyAlignment="1">
      <alignment vertical="center"/>
    </xf>
    <xf numFmtId="166" fontId="3" fillId="0" borderId="1" xfId="1" applyNumberFormat="1" applyFont="1" applyBorder="1" applyAlignment="1">
      <alignment vertical="center"/>
    </xf>
    <xf numFmtId="166" fontId="3" fillId="0" borderId="20" xfId="1" applyNumberFormat="1" applyFont="1" applyBorder="1" applyAlignment="1">
      <alignment vertical="center"/>
    </xf>
    <xf numFmtId="43" fontId="0" fillId="0" borderId="0" xfId="0" applyNumberFormat="1"/>
    <xf numFmtId="165" fontId="11" fillId="0" borderId="0" xfId="0" applyNumberFormat="1" applyFont="1" applyAlignment="1">
      <alignment horizontal="center" vertical="center" wrapText="1"/>
    </xf>
    <xf numFmtId="166" fontId="2" fillId="2" borderId="20" xfId="1" applyNumberFormat="1" applyFont="1" applyFill="1" applyBorder="1" applyAlignment="1">
      <alignment vertical="center" wrapText="1"/>
    </xf>
    <xf numFmtId="166" fontId="2" fillId="5" borderId="0" xfId="1" applyNumberFormat="1" applyFont="1" applyFill="1" applyBorder="1" applyAlignment="1">
      <alignment horizontal="left" vertical="center" wrapText="1"/>
    </xf>
    <xf numFmtId="43" fontId="11" fillId="0" borderId="0" xfId="0" applyNumberFormat="1" applyFont="1" applyAlignment="1">
      <alignment horizontal="center" vertical="center" wrapText="1"/>
    </xf>
    <xf numFmtId="43" fontId="11" fillId="0" borderId="0" xfId="0" applyNumberFormat="1" applyFont="1" applyAlignment="1">
      <alignment vertical="center" wrapText="1"/>
    </xf>
    <xf numFmtId="43" fontId="0" fillId="0" borderId="0" xfId="0" applyNumberFormat="1" applyAlignment="1">
      <alignment horizontal="center" vertical="center"/>
    </xf>
    <xf numFmtId="3" fontId="5" fillId="0" borderId="7" xfId="0" applyNumberFormat="1" applyFon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164" fontId="3" fillId="0" borderId="7" xfId="1" applyNumberFormat="1" applyFont="1" applyBorder="1" applyAlignment="1">
      <alignment vertical="center"/>
    </xf>
    <xf numFmtId="3" fontId="0" fillId="0" borderId="0" xfId="0" applyNumberFormat="1"/>
    <xf numFmtId="0" fontId="33" fillId="0" borderId="0" xfId="3"/>
    <xf numFmtId="0" fontId="16" fillId="0" borderId="0" xfId="3" applyFont="1" applyAlignment="1">
      <alignment horizontal="center"/>
    </xf>
    <xf numFmtId="0" fontId="12" fillId="0" borderId="0" xfId="3" applyFont="1"/>
    <xf numFmtId="0" fontId="17" fillId="0" borderId="0" xfId="3" applyFont="1" applyAlignment="1">
      <alignment horizontal="center"/>
    </xf>
    <xf numFmtId="0" fontId="15" fillId="6" borderId="25" xfId="3" applyFont="1" applyFill="1" applyBorder="1"/>
    <xf numFmtId="0" fontId="15" fillId="6" borderId="8" xfId="3" applyFont="1" applyFill="1" applyBorder="1" applyAlignment="1">
      <alignment horizontal="right"/>
    </xf>
    <xf numFmtId="0" fontId="33" fillId="7" borderId="0" xfId="3" applyFill="1"/>
    <xf numFmtId="0" fontId="15" fillId="6" borderId="26" xfId="3" applyFont="1" applyFill="1" applyBorder="1"/>
    <xf numFmtId="0" fontId="15" fillId="6" borderId="27" xfId="3" applyFont="1" applyFill="1" applyBorder="1" applyAlignment="1">
      <alignment horizontal="center"/>
    </xf>
    <xf numFmtId="0" fontId="18" fillId="5" borderId="28" xfId="3" applyFont="1" applyFill="1" applyBorder="1"/>
    <xf numFmtId="164" fontId="18" fillId="5" borderId="29" xfId="4" applyNumberFormat="1" applyFont="1" applyFill="1" applyBorder="1"/>
    <xf numFmtId="43" fontId="0" fillId="0" borderId="0" xfId="4" applyFont="1"/>
    <xf numFmtId="0" fontId="19" fillId="5" borderId="30" xfId="3" applyFont="1" applyFill="1" applyBorder="1"/>
    <xf numFmtId="164" fontId="19" fillId="5" borderId="31" xfId="4" applyNumberFormat="1" applyFont="1" applyFill="1" applyBorder="1"/>
    <xf numFmtId="0" fontId="20" fillId="5" borderId="30" xfId="3" applyFont="1" applyFill="1" applyBorder="1"/>
    <xf numFmtId="164" fontId="19" fillId="5" borderId="6" xfId="4" applyNumberFormat="1" applyFont="1" applyFill="1" applyBorder="1"/>
    <xf numFmtId="43" fontId="12" fillId="5" borderId="0" xfId="4" applyFont="1" applyFill="1"/>
    <xf numFmtId="43" fontId="23" fillId="5" borderId="0" xfId="4" applyFont="1" applyFill="1" applyBorder="1"/>
    <xf numFmtId="43" fontId="23" fillId="0" borderId="0" xfId="4" applyFont="1"/>
    <xf numFmtId="43" fontId="33" fillId="5" borderId="0" xfId="3" applyNumberFormat="1" applyFill="1"/>
    <xf numFmtId="0" fontId="33" fillId="5" borderId="0" xfId="3" applyFill="1"/>
    <xf numFmtId="164" fontId="33" fillId="5" borderId="0" xfId="3" applyNumberFormat="1" applyFill="1"/>
    <xf numFmtId="164" fontId="0" fillId="0" borderId="0" xfId="4" applyNumberFormat="1" applyFont="1"/>
    <xf numFmtId="0" fontId="21" fillId="5" borderId="30" xfId="3" applyFont="1" applyFill="1" applyBorder="1"/>
    <xf numFmtId="164" fontId="33" fillId="0" borderId="0" xfId="3" applyNumberFormat="1"/>
    <xf numFmtId="0" fontId="18" fillId="5" borderId="30" xfId="3" applyFont="1" applyFill="1" applyBorder="1"/>
    <xf numFmtId="164" fontId="18" fillId="5" borderId="31" xfId="4" applyNumberFormat="1" applyFont="1" applyFill="1" applyBorder="1"/>
    <xf numFmtId="0" fontId="19" fillId="5" borderId="26" xfId="3" applyFont="1" applyFill="1" applyBorder="1"/>
    <xf numFmtId="0" fontId="19" fillId="5" borderId="32" xfId="3" applyFont="1" applyFill="1" applyBorder="1"/>
    <xf numFmtId="164" fontId="19" fillId="5" borderId="32" xfId="4" applyNumberFormat="1" applyFont="1" applyFill="1" applyBorder="1"/>
    <xf numFmtId="0" fontId="22" fillId="5" borderId="24" xfId="3" applyFont="1" applyFill="1" applyBorder="1"/>
    <xf numFmtId="0" fontId="22" fillId="5" borderId="24" xfId="3" applyFont="1" applyFill="1" applyBorder="1" applyAlignment="1">
      <alignment horizontal="center"/>
    </xf>
    <xf numFmtId="0" fontId="15" fillId="6" borderId="42" xfId="3" applyFont="1" applyFill="1" applyBorder="1"/>
    <xf numFmtId="0" fontId="15" fillId="6" borderId="43" xfId="3" applyFont="1" applyFill="1" applyBorder="1" applyAlignment="1">
      <alignment horizontal="right"/>
    </xf>
    <xf numFmtId="0" fontId="15" fillId="5" borderId="30" xfId="3" applyFont="1" applyFill="1" applyBorder="1"/>
    <xf numFmtId="0" fontId="15" fillId="5" borderId="6" xfId="3" applyFont="1" applyFill="1" applyBorder="1" applyAlignment="1">
      <alignment horizontal="right"/>
    </xf>
    <xf numFmtId="43" fontId="33" fillId="5" borderId="0" xfId="4" applyFont="1" applyFill="1"/>
    <xf numFmtId="0" fontId="22" fillId="5" borderId="30" xfId="3" applyFont="1" applyFill="1" applyBorder="1"/>
    <xf numFmtId="164" fontId="22" fillId="5" borderId="31" xfId="4" applyNumberFormat="1" applyFont="1" applyFill="1" applyBorder="1"/>
    <xf numFmtId="43" fontId="33" fillId="0" borderId="0" xfId="3" applyNumberFormat="1"/>
    <xf numFmtId="0" fontId="19" fillId="5" borderId="33" xfId="3" applyFont="1" applyFill="1" applyBorder="1"/>
    <xf numFmtId="0" fontId="19" fillId="5" borderId="34" xfId="3" applyFont="1" applyFill="1" applyBorder="1"/>
    <xf numFmtId="164" fontId="19" fillId="5" borderId="35" xfId="4" applyNumberFormat="1" applyFont="1" applyFill="1" applyBorder="1"/>
    <xf numFmtId="0" fontId="19" fillId="5" borderId="0" xfId="3" applyFont="1" applyFill="1" applyBorder="1"/>
    <xf numFmtId="164" fontId="19" fillId="5" borderId="0" xfId="4" applyNumberFormat="1" applyFont="1" applyFill="1" applyBorder="1"/>
    <xf numFmtId="43" fontId="17" fillId="0" borderId="0" xfId="4" applyFont="1"/>
    <xf numFmtId="0" fontId="22" fillId="6" borderId="44" xfId="3" applyFont="1" applyFill="1" applyBorder="1"/>
    <xf numFmtId="164" fontId="22" fillId="6" borderId="45" xfId="4" applyNumberFormat="1" applyFont="1" applyFill="1" applyBorder="1" applyAlignment="1">
      <alignment horizontal="right"/>
    </xf>
    <xf numFmtId="164" fontId="22" fillId="5" borderId="31" xfId="4" applyNumberFormat="1" applyFont="1" applyFill="1" applyBorder="1" applyAlignment="1">
      <alignment horizontal="right"/>
    </xf>
    <xf numFmtId="164" fontId="19" fillId="5" borderId="22" xfId="4" applyNumberFormat="1" applyFont="1" applyFill="1" applyBorder="1"/>
    <xf numFmtId="164" fontId="34" fillId="5" borderId="0" xfId="4" applyNumberFormat="1" applyFont="1" applyFill="1" applyBorder="1"/>
    <xf numFmtId="164" fontId="34" fillId="0" borderId="0" xfId="4" applyNumberFormat="1" applyFont="1"/>
    <xf numFmtId="43" fontId="12" fillId="0" borderId="0" xfId="3" applyNumberFormat="1" applyFont="1"/>
    <xf numFmtId="0" fontId="33" fillId="5" borderId="22" xfId="3" applyFill="1" applyBorder="1"/>
    <xf numFmtId="43" fontId="34" fillId="0" borderId="0" xfId="4" applyFont="1"/>
    <xf numFmtId="0" fontId="33" fillId="5" borderId="0" xfId="3" applyFill="1" applyBorder="1"/>
    <xf numFmtId="164" fontId="33" fillId="5" borderId="0" xfId="4" applyNumberFormat="1" applyFont="1" applyFill="1" applyBorder="1"/>
    <xf numFmtId="43" fontId="33" fillId="5" borderId="0" xfId="4" applyFont="1" applyFill="1" applyBorder="1"/>
    <xf numFmtId="43" fontId="33" fillId="5" borderId="22" xfId="4" applyFont="1" applyFill="1" applyBorder="1"/>
    <xf numFmtId="43" fontId="33" fillId="5" borderId="0" xfId="3" applyNumberFormat="1" applyFill="1" applyBorder="1"/>
    <xf numFmtId="43" fontId="33" fillId="5" borderId="22" xfId="3" applyNumberFormat="1" applyFill="1" applyBorder="1"/>
    <xf numFmtId="0" fontId="19" fillId="5" borderId="46" xfId="3" applyFont="1" applyFill="1" applyBorder="1"/>
    <xf numFmtId="164" fontId="19" fillId="5" borderId="46" xfId="4" applyNumberFormat="1" applyFont="1" applyFill="1" applyBorder="1"/>
    <xf numFmtId="164" fontId="23" fillId="5" borderId="31" xfId="4" applyNumberFormat="1" applyFont="1" applyFill="1" applyBorder="1"/>
    <xf numFmtId="164" fontId="33" fillId="5" borderId="0" xfId="4" applyNumberFormat="1" applyFont="1" applyFill="1"/>
    <xf numFmtId="0" fontId="35" fillId="5" borderId="0" xfId="3" applyFont="1" applyFill="1"/>
    <xf numFmtId="164" fontId="24" fillId="5" borderId="31" xfId="4" applyNumberFormat="1" applyFont="1" applyFill="1" applyBorder="1"/>
    <xf numFmtId="164" fontId="18" fillId="5" borderId="31" xfId="3" applyNumberFormat="1" applyFont="1" applyFill="1" applyBorder="1"/>
    <xf numFmtId="0" fontId="12" fillId="5" borderId="0" xfId="3" applyFont="1" applyFill="1"/>
    <xf numFmtId="164" fontId="25" fillId="5" borderId="31" xfId="4" applyNumberFormat="1" applyFont="1" applyFill="1" applyBorder="1"/>
    <xf numFmtId="0" fontId="18" fillId="5" borderId="36" xfId="3" applyFont="1" applyFill="1" applyBorder="1"/>
    <xf numFmtId="164" fontId="18" fillId="5" borderId="37" xfId="4" applyNumberFormat="1" applyFont="1" applyFill="1" applyBorder="1"/>
    <xf numFmtId="0" fontId="19" fillId="6" borderId="30" xfId="3" applyFont="1" applyFill="1" applyBorder="1"/>
    <xf numFmtId="164" fontId="19" fillId="6" borderId="31" xfId="4" applyNumberFormat="1" applyFont="1" applyFill="1" applyBorder="1"/>
    <xf numFmtId="0" fontId="22" fillId="6" borderId="26" xfId="3" applyFont="1" applyFill="1" applyBorder="1"/>
    <xf numFmtId="164" fontId="22" fillId="6" borderId="35" xfId="3" applyNumberFormat="1" applyFont="1" applyFill="1" applyBorder="1"/>
    <xf numFmtId="0" fontId="36" fillId="0" borderId="0" xfId="3" applyFont="1"/>
    <xf numFmtId="0" fontId="34" fillId="0" borderId="0" xfId="3" applyFont="1"/>
    <xf numFmtId="164" fontId="37" fillId="5" borderId="0" xfId="3" applyNumberFormat="1" applyFont="1" applyFill="1" applyBorder="1"/>
    <xf numFmtId="1" fontId="33" fillId="0" borderId="0" xfId="3" applyNumberFormat="1"/>
    <xf numFmtId="0" fontId="38" fillId="0" borderId="0" xfId="3" applyFont="1" applyBorder="1" applyAlignment="1"/>
    <xf numFmtId="169" fontId="38" fillId="0" borderId="0" xfId="5" applyNumberFormat="1" applyFont="1" applyFill="1" applyBorder="1" applyAlignment="1" applyProtection="1"/>
    <xf numFmtId="0" fontId="39" fillId="8" borderId="47" xfId="3" applyFont="1" applyFill="1" applyBorder="1"/>
    <xf numFmtId="0" fontId="39" fillId="8" borderId="48" xfId="3" applyFont="1" applyFill="1" applyBorder="1"/>
    <xf numFmtId="169" fontId="39" fillId="8" borderId="49" xfId="5" applyNumberFormat="1" applyFont="1" applyFill="1" applyBorder="1" applyAlignment="1" applyProtection="1"/>
    <xf numFmtId="0" fontId="40" fillId="8" borderId="50" xfId="3" applyFont="1" applyFill="1" applyBorder="1" applyAlignment="1">
      <alignment horizontal="left"/>
    </xf>
    <xf numFmtId="0" fontId="40" fillId="8" borderId="0" xfId="3" applyFont="1" applyFill="1" applyBorder="1" applyAlignment="1">
      <alignment horizontal="left"/>
    </xf>
    <xf numFmtId="169" fontId="13" fillId="8" borderId="51" xfId="5" applyNumberFormat="1" applyFont="1" applyFill="1" applyBorder="1" applyAlignment="1" applyProtection="1"/>
    <xf numFmtId="0" fontId="41" fillId="8" borderId="50" xfId="3" applyFont="1" applyFill="1" applyBorder="1"/>
    <xf numFmtId="0" fontId="41" fillId="8" borderId="0" xfId="3" applyFont="1" applyFill="1" applyBorder="1"/>
    <xf numFmtId="0" fontId="14" fillId="8" borderId="50" xfId="3" applyFont="1" applyFill="1" applyBorder="1"/>
    <xf numFmtId="0" fontId="14" fillId="8" borderId="0" xfId="3" applyFont="1" applyFill="1" applyBorder="1"/>
    <xf numFmtId="0" fontId="13" fillId="8" borderId="0" xfId="3" applyFont="1" applyFill="1" applyBorder="1"/>
    <xf numFmtId="168" fontId="0" fillId="0" borderId="0" xfId="5" applyFont="1" applyFill="1" applyBorder="1" applyAlignment="1" applyProtection="1"/>
    <xf numFmtId="168" fontId="17" fillId="0" borderId="0" xfId="5" applyFont="1" applyFill="1" applyBorder="1" applyAlignment="1" applyProtection="1"/>
    <xf numFmtId="169" fontId="14" fillId="8" borderId="51" xfId="5" applyNumberFormat="1" applyFont="1" applyFill="1" applyBorder="1" applyAlignment="1" applyProtection="1"/>
    <xf numFmtId="169" fontId="33" fillId="0" borderId="0" xfId="3" applyNumberFormat="1"/>
    <xf numFmtId="169" fontId="14" fillId="8" borderId="51" xfId="5" applyNumberFormat="1" applyFont="1" applyFill="1" applyBorder="1" applyAlignment="1" applyProtection="1">
      <alignment horizontal="right"/>
    </xf>
    <xf numFmtId="0" fontId="13" fillId="8" borderId="52" xfId="3" applyFont="1" applyFill="1" applyBorder="1"/>
    <xf numFmtId="0" fontId="13" fillId="8" borderId="53" xfId="3" applyFont="1" applyFill="1" applyBorder="1"/>
    <xf numFmtId="0" fontId="14" fillId="8" borderId="53" xfId="3" applyFont="1" applyFill="1" applyBorder="1"/>
    <xf numFmtId="169" fontId="14" fillId="8" borderId="54" xfId="5" applyNumberFormat="1" applyFont="1" applyFill="1" applyBorder="1" applyAlignment="1" applyProtection="1"/>
    <xf numFmtId="0" fontId="13" fillId="0" borderId="50" xfId="3" applyFont="1" applyBorder="1"/>
    <xf numFmtId="0" fontId="14" fillId="0" borderId="0" xfId="3" applyFont="1" applyBorder="1"/>
    <xf numFmtId="0" fontId="42" fillId="8" borderId="0" xfId="3" applyFont="1" applyFill="1" applyBorder="1"/>
    <xf numFmtId="0" fontId="13" fillId="0" borderId="0" xfId="3" applyFont="1" applyBorder="1"/>
    <xf numFmtId="0" fontId="13" fillId="0" borderId="52" xfId="3" applyFont="1" applyBorder="1"/>
    <xf numFmtId="0" fontId="13" fillId="0" borderId="53" xfId="3" applyFont="1" applyBorder="1"/>
    <xf numFmtId="169" fontId="13" fillId="0" borderId="54" xfId="5" applyNumberFormat="1" applyFont="1" applyFill="1" applyBorder="1" applyAlignment="1" applyProtection="1"/>
    <xf numFmtId="169" fontId="13" fillId="0" borderId="51" xfId="5" applyNumberFormat="1" applyFont="1" applyFill="1" applyBorder="1" applyAlignment="1" applyProtection="1"/>
    <xf numFmtId="0" fontId="42" fillId="0" borderId="0" xfId="3" applyFont="1" applyBorder="1"/>
    <xf numFmtId="169" fontId="14" fillId="0" borderId="51" xfId="5" applyNumberFormat="1" applyFont="1" applyFill="1" applyBorder="1" applyAlignment="1" applyProtection="1"/>
    <xf numFmtId="0" fontId="41" fillId="8" borderId="50" xfId="3" applyFont="1" applyFill="1" applyBorder="1" applyAlignment="1">
      <alignment horizontal="center"/>
    </xf>
    <xf numFmtId="0" fontId="41" fillId="8" borderId="0" xfId="3" applyFont="1" applyFill="1" applyBorder="1" applyAlignment="1">
      <alignment horizontal="center"/>
    </xf>
    <xf numFmtId="169" fontId="41" fillId="8" borderId="51" xfId="5" applyNumberFormat="1" applyFont="1" applyFill="1" applyBorder="1" applyAlignment="1" applyProtection="1">
      <alignment horizontal="center"/>
    </xf>
    <xf numFmtId="169" fontId="42" fillId="8" borderId="51" xfId="5" applyNumberFormat="1" applyFont="1" applyFill="1" applyBorder="1" applyAlignment="1" applyProtection="1">
      <alignment horizontal="center"/>
    </xf>
    <xf numFmtId="0" fontId="13" fillId="0" borderId="48" xfId="3" applyFont="1" applyBorder="1"/>
    <xf numFmtId="169" fontId="13" fillId="0" borderId="48" xfId="5" applyNumberFormat="1" applyFont="1" applyFill="1" applyBorder="1" applyAlignment="1" applyProtection="1"/>
    <xf numFmtId="169" fontId="13" fillId="0" borderId="0" xfId="5" applyNumberFormat="1" applyFont="1" applyFill="1" applyBorder="1" applyAlignment="1" applyProtection="1"/>
    <xf numFmtId="0" fontId="40" fillId="8" borderId="0" xfId="3" applyFont="1" applyFill="1" applyBorder="1"/>
    <xf numFmtId="0" fontId="14" fillId="0" borderId="0" xfId="3" applyFont="1" applyBorder="1" applyAlignment="1">
      <alignment horizontal="right"/>
    </xf>
    <xf numFmtId="0" fontId="43" fillId="8" borderId="50" xfId="3" applyFont="1" applyFill="1" applyBorder="1" applyAlignment="1">
      <alignment horizontal="center"/>
    </xf>
    <xf numFmtId="0" fontId="43" fillId="8" borderId="0" xfId="3" applyFont="1" applyFill="1" applyBorder="1" applyAlignment="1">
      <alignment horizontal="center"/>
    </xf>
    <xf numFmtId="169" fontId="43" fillId="8" borderId="51" xfId="5" applyNumberFormat="1" applyFont="1" applyFill="1" applyBorder="1" applyAlignment="1" applyProtection="1">
      <alignment horizontal="center"/>
    </xf>
    <xf numFmtId="0" fontId="42" fillId="0" borderId="53" xfId="3" applyFont="1" applyBorder="1"/>
    <xf numFmtId="169" fontId="14" fillId="0" borderId="54" xfId="5" applyNumberFormat="1" applyFont="1" applyFill="1" applyBorder="1" applyAlignment="1" applyProtection="1"/>
    <xf numFmtId="0" fontId="14" fillId="8" borderId="48" xfId="3" applyFont="1" applyFill="1" applyBorder="1"/>
    <xf numFmtId="169" fontId="14" fillId="0" borderId="48" xfId="5" applyNumberFormat="1" applyFont="1" applyFill="1" applyBorder="1" applyAlignment="1" applyProtection="1"/>
    <xf numFmtId="169" fontId="13" fillId="0" borderId="53" xfId="5" applyNumberFormat="1" applyFont="1" applyFill="1" applyBorder="1" applyAlignment="1" applyProtection="1"/>
    <xf numFmtId="0" fontId="41" fillId="8" borderId="51" xfId="3" applyFont="1" applyFill="1" applyBorder="1" applyAlignment="1">
      <alignment horizontal="center"/>
    </xf>
    <xf numFmtId="0" fontId="13" fillId="0" borderId="47" xfId="3" applyFont="1" applyBorder="1"/>
    <xf numFmtId="169" fontId="13" fillId="0" borderId="49" xfId="5" applyNumberFormat="1" applyFont="1" applyFill="1" applyBorder="1" applyAlignment="1" applyProtection="1"/>
    <xf numFmtId="0" fontId="33" fillId="0" borderId="0" xfId="3" applyAlignment="1">
      <alignment horizontal="center"/>
    </xf>
    <xf numFmtId="0" fontId="13" fillId="0" borderId="50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169" fontId="13" fillId="0" borderId="51" xfId="5" applyNumberFormat="1" applyFont="1" applyFill="1" applyBorder="1" applyAlignment="1" applyProtection="1">
      <alignment horizontal="center"/>
    </xf>
    <xf numFmtId="0" fontId="40" fillId="8" borderId="50" xfId="3" applyFont="1" applyFill="1" applyBorder="1" applyAlignment="1">
      <alignment horizontal="center"/>
    </xf>
    <xf numFmtId="0" fontId="40" fillId="8" borderId="0" xfId="3" applyFont="1" applyFill="1" applyBorder="1" applyAlignment="1">
      <alignment horizontal="center"/>
    </xf>
    <xf numFmtId="0" fontId="40" fillId="8" borderId="51" xfId="3" applyFont="1" applyFill="1" applyBorder="1" applyAlignment="1">
      <alignment horizontal="center"/>
    </xf>
    <xf numFmtId="0" fontId="13" fillId="0" borderId="57" xfId="3" applyFont="1" applyBorder="1"/>
    <xf numFmtId="0" fontId="13" fillId="0" borderId="24" xfId="3" applyFont="1" applyBorder="1"/>
    <xf numFmtId="169" fontId="13" fillId="0" borderId="58" xfId="5" applyNumberFormat="1" applyFont="1" applyFill="1" applyBorder="1" applyAlignment="1" applyProtection="1"/>
    <xf numFmtId="0" fontId="40" fillId="8" borderId="22" xfId="3" applyFont="1" applyFill="1" applyBorder="1" applyAlignment="1">
      <alignment horizontal="center"/>
    </xf>
    <xf numFmtId="0" fontId="40" fillId="8" borderId="6" xfId="3" applyFont="1" applyFill="1" applyBorder="1" applyAlignment="1">
      <alignment horizontal="center"/>
    </xf>
    <xf numFmtId="3" fontId="42" fillId="8" borderId="6" xfId="3" applyNumberFormat="1" applyFont="1" applyFill="1" applyBorder="1" applyAlignment="1">
      <alignment horizontal="right"/>
    </xf>
    <xf numFmtId="0" fontId="13" fillId="0" borderId="22" xfId="3" applyFont="1" applyBorder="1"/>
    <xf numFmtId="169" fontId="13" fillId="0" borderId="6" xfId="5" applyNumberFormat="1" applyFont="1" applyFill="1" applyBorder="1" applyAlignment="1" applyProtection="1">
      <alignment horizontal="right"/>
    </xf>
    <xf numFmtId="169" fontId="13" fillId="0" borderId="6" xfId="5" applyNumberFormat="1" applyFont="1" applyFill="1" applyBorder="1" applyAlignment="1" applyProtection="1"/>
    <xf numFmtId="169" fontId="14" fillId="0" borderId="6" xfId="5" applyNumberFormat="1" applyFont="1" applyFill="1" applyBorder="1" applyAlignment="1" applyProtection="1"/>
    <xf numFmtId="0" fontId="13" fillId="0" borderId="23" xfId="3" applyFont="1" applyBorder="1"/>
    <xf numFmtId="169" fontId="13" fillId="0" borderId="5" xfId="5" applyNumberFormat="1" applyFont="1" applyFill="1" applyBorder="1" applyAlignment="1" applyProtection="1"/>
    <xf numFmtId="0" fontId="13" fillId="0" borderId="0" xfId="3" applyFont="1" applyBorder="1" applyAlignment="1"/>
    <xf numFmtId="169" fontId="14" fillId="0" borderId="49" xfId="5" applyNumberFormat="1" applyFont="1" applyFill="1" applyBorder="1" applyAlignment="1" applyProtection="1"/>
    <xf numFmtId="169" fontId="14" fillId="0" borderId="60" xfId="5" applyNumberFormat="1" applyFont="1" applyFill="1" applyBorder="1" applyAlignment="1" applyProtection="1"/>
    <xf numFmtId="169" fontId="0" fillId="0" borderId="0" xfId="5" applyNumberFormat="1" applyFont="1" applyFill="1" applyBorder="1" applyAlignment="1" applyProtection="1"/>
    <xf numFmtId="0" fontId="46" fillId="0" borderId="0" xfId="3" applyFont="1" applyAlignment="1">
      <alignment horizontal="center" wrapText="1"/>
    </xf>
    <xf numFmtId="0" fontId="46" fillId="0" borderId="0" xfId="3" applyFont="1" applyAlignment="1">
      <alignment horizontal="center" vertical="center"/>
    </xf>
    <xf numFmtId="169" fontId="47" fillId="0" borderId="0" xfId="5" applyNumberFormat="1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17" fontId="3" fillId="0" borderId="7" xfId="0" applyNumberFormat="1" applyFont="1" applyBorder="1" applyAlignment="1">
      <alignment vertical="top" wrapText="1"/>
    </xf>
    <xf numFmtId="17" fontId="3" fillId="0" borderId="3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" fontId="3" fillId="0" borderId="4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" fontId="3" fillId="0" borderId="7" xfId="0" applyNumberFormat="1" applyFont="1" applyBorder="1" applyAlignment="1">
      <alignment vertical="center" wrapText="1"/>
    </xf>
    <xf numFmtId="17" fontId="3" fillId="0" borderId="4" xfId="0" applyNumberFormat="1" applyFont="1" applyBorder="1" applyAlignment="1">
      <alignment vertical="center" wrapText="1"/>
    </xf>
    <xf numFmtId="17" fontId="3" fillId="0" borderId="3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17" fontId="3" fillId="0" borderId="7" xfId="0" applyNumberFormat="1" applyFont="1" applyBorder="1" applyAlignment="1">
      <alignment horizontal="center" vertical="center" wrapText="1"/>
    </xf>
    <xf numFmtId="17" fontId="3" fillId="0" borderId="4" xfId="0" applyNumberFormat="1" applyFont="1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17" fontId="3" fillId="0" borderId="7" xfId="0" applyNumberFormat="1" applyFont="1" applyBorder="1" applyAlignment="1">
      <alignment horizontal="center" vertical="top" wrapText="1"/>
    </xf>
    <xf numFmtId="17" fontId="3" fillId="0" borderId="4" xfId="0" applyNumberFormat="1" applyFont="1" applyBorder="1" applyAlignment="1">
      <alignment horizontal="center" vertical="top" wrapText="1"/>
    </xf>
    <xf numFmtId="17" fontId="3" fillId="0" borderId="3" xfId="0" applyNumberFormat="1" applyFont="1" applyBorder="1" applyAlignment="1">
      <alignment horizontal="center" vertical="top" wrapText="1"/>
    </xf>
    <xf numFmtId="3" fontId="0" fillId="0" borderId="7" xfId="0" applyNumberForma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2" fillId="0" borderId="7" xfId="0" applyFont="1" applyBorder="1" applyAlignment="1">
      <alignment vertical="top" wrapText="1"/>
    </xf>
    <xf numFmtId="0" fontId="32" fillId="0" borderId="4" xfId="0" applyFont="1" applyBorder="1" applyAlignment="1">
      <alignment vertical="top" wrapText="1"/>
    </xf>
    <xf numFmtId="0" fontId="32" fillId="0" borderId="3" xfId="0" applyFont="1" applyBorder="1" applyAlignment="1">
      <alignment vertical="top" wrapText="1"/>
    </xf>
    <xf numFmtId="0" fontId="0" fillId="0" borderId="7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32" fillId="0" borderId="7" xfId="0" applyFont="1" applyBorder="1" applyAlignment="1">
      <alignment horizontal="justify" vertical="center" wrapText="1"/>
    </xf>
    <xf numFmtId="0" fontId="32" fillId="0" borderId="3" xfId="0" applyFont="1" applyBorder="1" applyAlignment="1">
      <alignment horizontal="justify" vertical="center" wrapText="1"/>
    </xf>
    <xf numFmtId="17" fontId="32" fillId="0" borderId="7" xfId="0" applyNumberFormat="1" applyFont="1" applyBorder="1" applyAlignment="1">
      <alignment vertical="top" wrapText="1"/>
    </xf>
    <xf numFmtId="17" fontId="32" fillId="0" borderId="4" xfId="0" applyNumberFormat="1" applyFont="1" applyBorder="1" applyAlignment="1">
      <alignment vertical="top" wrapText="1"/>
    </xf>
    <xf numFmtId="17" fontId="32" fillId="0" borderId="3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38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7" fontId="3" fillId="0" borderId="38" xfId="0" applyNumberFormat="1" applyFont="1" applyBorder="1" applyAlignment="1">
      <alignment horizontal="center" vertical="center" wrapText="1"/>
    </xf>
    <xf numFmtId="167" fontId="3" fillId="0" borderId="17" xfId="0" applyNumberFormat="1" applyFont="1" applyBorder="1" applyAlignment="1">
      <alignment horizontal="center" vertical="center" wrapText="1"/>
    </xf>
    <xf numFmtId="167" fontId="3" fillId="0" borderId="18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31" fillId="4" borderId="19" xfId="0" applyFont="1" applyFill="1" applyBorder="1" applyAlignment="1">
      <alignment horizontal="center" vertical="center" wrapText="1"/>
    </xf>
    <xf numFmtId="0" fontId="31" fillId="4" borderId="20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166" fontId="3" fillId="0" borderId="7" xfId="1" applyNumberFormat="1" applyFont="1" applyBorder="1" applyAlignment="1">
      <alignment vertical="center"/>
    </xf>
    <xf numFmtId="166" fontId="3" fillId="0" borderId="4" xfId="1" applyNumberFormat="1" applyFont="1" applyBorder="1" applyAlignment="1">
      <alignment vertical="center"/>
    </xf>
    <xf numFmtId="166" fontId="3" fillId="0" borderId="3" xfId="1" applyNumberFormat="1" applyFont="1" applyBorder="1" applyAlignment="1">
      <alignment vertical="center"/>
    </xf>
    <xf numFmtId="167" fontId="3" fillId="0" borderId="7" xfId="1" applyNumberFormat="1" applyFont="1" applyBorder="1" applyAlignment="1">
      <alignment vertical="center"/>
    </xf>
    <xf numFmtId="167" fontId="3" fillId="0" borderId="4" xfId="1" applyNumberFormat="1" applyFont="1" applyBorder="1" applyAlignment="1">
      <alignment vertical="center"/>
    </xf>
    <xf numFmtId="167" fontId="3" fillId="0" borderId="3" xfId="1" applyNumberFormat="1" applyFont="1" applyBorder="1" applyAlignment="1">
      <alignment vertical="center"/>
    </xf>
    <xf numFmtId="165" fontId="3" fillId="0" borderId="7" xfId="1" applyNumberFormat="1" applyFont="1" applyBorder="1" applyAlignment="1">
      <alignment vertical="center"/>
    </xf>
    <xf numFmtId="165" fontId="3" fillId="0" borderId="4" xfId="1" applyNumberFormat="1" applyFont="1" applyBorder="1" applyAlignment="1">
      <alignment vertical="center"/>
    </xf>
    <xf numFmtId="165" fontId="3" fillId="0" borderId="3" xfId="1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0" borderId="41" xfId="0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8" fillId="0" borderId="24" xfId="0" applyFont="1" applyBorder="1" applyAlignment="1">
      <alignment horizontal="center" wrapText="1"/>
    </xf>
    <xf numFmtId="0" fontId="44" fillId="0" borderId="0" xfId="3" applyFont="1" applyAlignment="1">
      <alignment horizontal="center"/>
    </xf>
    <xf numFmtId="0" fontId="40" fillId="8" borderId="55" xfId="3" applyFont="1" applyFill="1" applyBorder="1" applyAlignment="1">
      <alignment horizontal="center"/>
    </xf>
    <xf numFmtId="0" fontId="45" fillId="0" borderId="0" xfId="3" applyFont="1" applyBorder="1" applyAlignment="1">
      <alignment horizontal="center"/>
    </xf>
    <xf numFmtId="0" fontId="41" fillId="8" borderId="56" xfId="3" applyFont="1" applyFill="1" applyBorder="1" applyAlignment="1">
      <alignment horizontal="center"/>
    </xf>
    <xf numFmtId="0" fontId="14" fillId="0" borderId="59" xfId="3" applyFont="1" applyBorder="1" applyAlignment="1">
      <alignment horizontal="left"/>
    </xf>
    <xf numFmtId="0" fontId="40" fillId="8" borderId="21" xfId="3" applyFont="1" applyFill="1" applyBorder="1" applyAlignment="1">
      <alignment horizontal="center"/>
    </xf>
    <xf numFmtId="0" fontId="40" fillId="8" borderId="15" xfId="3" applyFont="1" applyFill="1" applyBorder="1" applyAlignment="1">
      <alignment horizontal="center"/>
    </xf>
    <xf numFmtId="0" fontId="40" fillId="8" borderId="8" xfId="3" applyFont="1" applyFill="1" applyBorder="1" applyAlignment="1">
      <alignment horizontal="center"/>
    </xf>
    <xf numFmtId="0" fontId="40" fillId="8" borderId="56" xfId="3" applyFont="1" applyFill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3" fontId="3" fillId="0" borderId="1" xfId="0" applyNumberFormat="1" applyFont="1" applyBorder="1" applyAlignment="1">
      <alignment vertical="top"/>
    </xf>
    <xf numFmtId="170" fontId="0" fillId="0" borderId="0" xfId="0" applyNumberFormat="1"/>
    <xf numFmtId="164" fontId="0" fillId="0" borderId="7" xfId="1" applyNumberFormat="1" applyFont="1" applyBorder="1" applyAlignment="1">
      <alignment horizontal="center" vertical="top" wrapText="1"/>
    </xf>
    <xf numFmtId="164" fontId="0" fillId="0" borderId="4" xfId="1" applyNumberFormat="1" applyFont="1" applyBorder="1" applyAlignment="1">
      <alignment horizontal="center" vertical="top" wrapText="1"/>
    </xf>
    <xf numFmtId="164" fontId="0" fillId="0" borderId="3" xfId="1" applyNumberFormat="1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Millares" xfId="1" builtinId="3"/>
    <cellStyle name="Millares 2" xfId="4"/>
    <cellStyle name="Millares 3" xfId="5"/>
    <cellStyle name="Normal" xfId="0" builtinId="0"/>
    <cellStyle name="Normal 13" xfId="2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728383</xdr:colOff>
      <xdr:row>0</xdr:row>
      <xdr:rowOff>44823</xdr:rowOff>
    </xdr:from>
    <xdr:to>
      <xdr:col>0</xdr:col>
      <xdr:colOff>3473784</xdr:colOff>
      <xdr:row>9</xdr:row>
      <xdr:rowOff>41766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383" y="44823"/>
          <a:ext cx="2745401" cy="243167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0</xdr:col>
      <xdr:colOff>593725</xdr:colOff>
      <xdr:row>1</xdr:row>
      <xdr:rowOff>152399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536575" cy="5238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622300</xdr:colOff>
      <xdr:row>2</xdr:row>
      <xdr:rowOff>200024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47650"/>
          <a:ext cx="536575" cy="5238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85726</xdr:rowOff>
    </xdr:from>
    <xdr:to>
      <xdr:col>0</xdr:col>
      <xdr:colOff>603250</xdr:colOff>
      <xdr:row>2</xdr:row>
      <xdr:rowOff>209550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5726"/>
          <a:ext cx="536575" cy="50482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89647</xdr:rowOff>
    </xdr:from>
    <xdr:to>
      <xdr:col>1</xdr:col>
      <xdr:colOff>600075</xdr:colOff>
      <xdr:row>2</xdr:row>
      <xdr:rowOff>168088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0471" y="89647"/>
          <a:ext cx="600075" cy="45944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600075</xdr:colOff>
      <xdr:row>3</xdr:row>
      <xdr:rowOff>135099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4388"/>
          <a:ext cx="600075" cy="5238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257174</xdr:colOff>
      <xdr:row>0</xdr:row>
      <xdr:rowOff>152399</xdr:rowOff>
    </xdr:from>
    <xdr:to>
      <xdr:col>1</xdr:col>
      <xdr:colOff>171449</xdr:colOff>
      <xdr:row>2</xdr:row>
      <xdr:rowOff>47624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4" y="152399"/>
          <a:ext cx="676275" cy="504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56030</xdr:colOff>
      <xdr:row>0</xdr:row>
      <xdr:rowOff>100853</xdr:rowOff>
    </xdr:from>
    <xdr:to>
      <xdr:col>0</xdr:col>
      <xdr:colOff>592605</xdr:colOff>
      <xdr:row>2</xdr:row>
      <xdr:rowOff>221315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30" y="100853"/>
          <a:ext cx="536575" cy="523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536575</xdr:colOff>
      <xdr:row>2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6575" cy="5238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584200</xdr:colOff>
      <xdr:row>2</xdr:row>
      <xdr:rowOff>142874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9050"/>
          <a:ext cx="536575" cy="5238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536575</xdr:colOff>
      <xdr:row>2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6575" cy="5238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536575</xdr:colOff>
      <xdr:row>2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6575" cy="5238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536575</xdr:colOff>
      <xdr:row>3</xdr:row>
      <xdr:rowOff>19050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536575" cy="5429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2</xdr:row>
      <xdr:rowOff>123824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0075" cy="5238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536575</xdr:colOff>
      <xdr:row>2</xdr:row>
      <xdr:rowOff>104774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36575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8"/>
  <sheetViews>
    <sheetView zoomScale="55" zoomScaleNormal="55" workbookViewId="0">
      <selection activeCell="E17" sqref="E17"/>
    </sheetView>
  </sheetViews>
  <sheetFormatPr baseColWidth="10" defaultRowHeight="15" x14ac:dyDescent="0.25"/>
  <cols>
    <col min="1" max="1" width="105.28515625" customWidth="1"/>
    <col min="2" max="2" width="4" customWidth="1"/>
    <col min="3" max="3" width="108.140625" customWidth="1"/>
  </cols>
  <sheetData>
    <row r="1" spans="1:31" ht="30" x14ac:dyDescent="0.4">
      <c r="C1" s="35" t="s">
        <v>471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</row>
    <row r="2" spans="1:31" ht="27.75" x14ac:dyDescent="0.25">
      <c r="C2" s="38" t="s">
        <v>652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ht="27.75" x14ac:dyDescent="0.25">
      <c r="C3" s="38" t="s">
        <v>472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ht="33" customHeight="1" x14ac:dyDescent="0.25">
      <c r="C4" s="39" t="s">
        <v>651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</row>
    <row r="10" spans="1:31" ht="15.75" thickBot="1" x14ac:dyDescent="0.3"/>
    <row r="11" spans="1:31" ht="33" customHeight="1" thickBot="1" x14ac:dyDescent="0.3">
      <c r="A11" s="20"/>
      <c r="B11" s="20"/>
      <c r="C11" s="24" t="s">
        <v>196</v>
      </c>
      <c r="D11" s="19"/>
    </row>
    <row r="12" spans="1:31" ht="12" customHeight="1" thickBot="1" x14ac:dyDescent="0.3">
      <c r="A12" s="20"/>
      <c r="B12" s="20"/>
      <c r="C12" s="21"/>
      <c r="D12" s="19"/>
    </row>
    <row r="13" spans="1:31" ht="33.75" customHeight="1" thickBot="1" x14ac:dyDescent="0.3">
      <c r="A13" s="20"/>
      <c r="B13" s="20"/>
      <c r="C13" s="24" t="s">
        <v>197</v>
      </c>
      <c r="D13" s="19"/>
    </row>
    <row r="14" spans="1:31" ht="35.25" customHeight="1" thickBot="1" x14ac:dyDescent="0.3">
      <c r="A14" s="34" t="s">
        <v>194</v>
      </c>
      <c r="B14" s="22"/>
      <c r="C14" s="21"/>
      <c r="D14" s="19"/>
    </row>
    <row r="15" spans="1:31" ht="33" customHeight="1" thickBot="1" x14ac:dyDescent="0.3">
      <c r="A15" s="238" t="s">
        <v>195</v>
      </c>
      <c r="B15" s="23"/>
      <c r="C15" s="24" t="s">
        <v>198</v>
      </c>
      <c r="D15" s="19"/>
      <c r="H15" s="13"/>
    </row>
    <row r="16" spans="1:31" ht="12" customHeight="1" thickBot="1" x14ac:dyDescent="0.3">
      <c r="A16" s="239"/>
      <c r="B16" s="23"/>
      <c r="C16" s="21"/>
      <c r="D16" s="19"/>
    </row>
    <row r="17" spans="1:4" ht="33" customHeight="1" thickBot="1" x14ac:dyDescent="0.3">
      <c r="A17" s="239"/>
      <c r="B17" s="23"/>
      <c r="C17" s="24" t="s">
        <v>199</v>
      </c>
      <c r="D17" s="19"/>
    </row>
    <row r="18" spans="1:4" ht="12" customHeight="1" thickBot="1" x14ac:dyDescent="0.3">
      <c r="A18" s="239"/>
      <c r="B18" s="23"/>
      <c r="C18" s="21"/>
      <c r="D18" s="19"/>
    </row>
    <row r="19" spans="1:4" ht="33" customHeight="1" thickBot="1" x14ac:dyDescent="0.3">
      <c r="A19" s="239"/>
      <c r="B19" s="23"/>
      <c r="C19" s="24" t="s">
        <v>200</v>
      </c>
      <c r="D19" s="19"/>
    </row>
    <row r="20" spans="1:4" ht="12" customHeight="1" thickBot="1" x14ac:dyDescent="0.3">
      <c r="A20" s="239"/>
      <c r="B20" s="23"/>
      <c r="C20" s="21"/>
      <c r="D20" s="19"/>
    </row>
    <row r="21" spans="1:4" ht="33" customHeight="1" thickBot="1" x14ac:dyDescent="0.3">
      <c r="A21" s="240"/>
      <c r="B21" s="23"/>
      <c r="C21" s="24" t="s">
        <v>201</v>
      </c>
      <c r="D21" s="19"/>
    </row>
    <row r="22" spans="1:4" ht="12" customHeight="1" thickBot="1" x14ac:dyDescent="0.3">
      <c r="A22" s="20"/>
      <c r="B22" s="20"/>
      <c r="C22" s="21"/>
      <c r="D22" s="19"/>
    </row>
    <row r="23" spans="1:4" ht="33" customHeight="1" thickBot="1" x14ac:dyDescent="0.3">
      <c r="A23" s="20"/>
      <c r="B23" s="20"/>
      <c r="C23" s="24" t="s">
        <v>202</v>
      </c>
      <c r="D23" s="19"/>
    </row>
    <row r="24" spans="1:4" ht="12" customHeight="1" thickBot="1" x14ac:dyDescent="0.3">
      <c r="A24" s="20"/>
      <c r="B24" s="20"/>
      <c r="C24" s="21"/>
      <c r="D24" s="19"/>
    </row>
    <row r="25" spans="1:4" ht="33" customHeight="1" thickBot="1" x14ac:dyDescent="0.3">
      <c r="A25" s="20"/>
      <c r="B25" s="20"/>
      <c r="C25" s="24" t="s">
        <v>203</v>
      </c>
      <c r="D25" s="19"/>
    </row>
    <row r="26" spans="1:4" x14ac:dyDescent="0.25">
      <c r="C26" s="19"/>
      <c r="D26" s="19"/>
    </row>
    <row r="27" spans="1:4" x14ac:dyDescent="0.25">
      <c r="C27" s="19"/>
      <c r="D27" s="19"/>
    </row>
    <row r="28" spans="1:4" x14ac:dyDescent="0.25">
      <c r="C28" s="19"/>
      <c r="D28" s="19"/>
    </row>
    <row r="29" spans="1:4" x14ac:dyDescent="0.25">
      <c r="C29" s="19"/>
      <c r="D29" s="19"/>
    </row>
    <row r="30" spans="1:4" x14ac:dyDescent="0.25">
      <c r="C30" s="19"/>
      <c r="D30" s="19"/>
    </row>
    <row r="31" spans="1:4" x14ac:dyDescent="0.25">
      <c r="C31" s="19"/>
      <c r="D31" s="19"/>
    </row>
    <row r="32" spans="1:4" x14ac:dyDescent="0.25">
      <c r="C32" s="19"/>
      <c r="D32" s="19"/>
    </row>
    <row r="33" spans="3:4" x14ac:dyDescent="0.25">
      <c r="C33" s="19"/>
      <c r="D33" s="19"/>
    </row>
    <row r="34" spans="3:4" x14ac:dyDescent="0.25">
      <c r="C34" s="19"/>
      <c r="D34" s="19"/>
    </row>
    <row r="35" spans="3:4" x14ac:dyDescent="0.25">
      <c r="C35" s="19"/>
      <c r="D35" s="19"/>
    </row>
    <row r="36" spans="3:4" x14ac:dyDescent="0.25">
      <c r="C36" s="19"/>
      <c r="D36" s="19"/>
    </row>
    <row r="37" spans="3:4" x14ac:dyDescent="0.25">
      <c r="C37" s="19"/>
      <c r="D37" s="19"/>
    </row>
    <row r="38" spans="3:4" x14ac:dyDescent="0.25">
      <c r="C38" s="19"/>
      <c r="D38" s="19"/>
    </row>
    <row r="39" spans="3:4" x14ac:dyDescent="0.25">
      <c r="C39" s="19"/>
      <c r="D39" s="19"/>
    </row>
    <row r="40" spans="3:4" x14ac:dyDescent="0.25">
      <c r="C40" s="19"/>
      <c r="D40" s="19"/>
    </row>
    <row r="41" spans="3:4" x14ac:dyDescent="0.25">
      <c r="C41" s="19"/>
      <c r="D41" s="19"/>
    </row>
    <row r="42" spans="3:4" x14ac:dyDescent="0.25">
      <c r="C42" s="19"/>
      <c r="D42" s="19"/>
    </row>
    <row r="43" spans="3:4" x14ac:dyDescent="0.25">
      <c r="C43" s="19"/>
      <c r="D43" s="19"/>
    </row>
    <row r="44" spans="3:4" x14ac:dyDescent="0.25">
      <c r="C44" s="19"/>
      <c r="D44" s="19"/>
    </row>
    <row r="45" spans="3:4" x14ac:dyDescent="0.25">
      <c r="C45" s="19"/>
      <c r="D45" s="19"/>
    </row>
    <row r="46" spans="3:4" x14ac:dyDescent="0.25">
      <c r="C46" s="19"/>
      <c r="D46" s="19"/>
    </row>
    <row r="47" spans="3:4" x14ac:dyDescent="0.25">
      <c r="C47" s="19"/>
      <c r="D47" s="19"/>
    </row>
    <row r="48" spans="3:4" x14ac:dyDescent="0.25">
      <c r="C48" s="19"/>
      <c r="D48" s="19"/>
    </row>
    <row r="49" spans="3:4" x14ac:dyDescent="0.25">
      <c r="C49" s="19"/>
      <c r="D49" s="19"/>
    </row>
    <row r="50" spans="3:4" x14ac:dyDescent="0.25">
      <c r="C50" s="19"/>
      <c r="D50" s="19"/>
    </row>
    <row r="51" spans="3:4" x14ac:dyDescent="0.25">
      <c r="C51" s="19"/>
      <c r="D51" s="19"/>
    </row>
    <row r="52" spans="3:4" x14ac:dyDescent="0.25">
      <c r="C52" s="19"/>
      <c r="D52" s="19"/>
    </row>
    <row r="53" spans="3:4" x14ac:dyDescent="0.25">
      <c r="C53" s="19"/>
      <c r="D53" s="19"/>
    </row>
    <row r="54" spans="3:4" x14ac:dyDescent="0.25">
      <c r="C54" s="19"/>
      <c r="D54" s="19"/>
    </row>
    <row r="55" spans="3:4" x14ac:dyDescent="0.25">
      <c r="C55" s="19"/>
      <c r="D55" s="19"/>
    </row>
    <row r="56" spans="3:4" x14ac:dyDescent="0.25">
      <c r="C56" s="19"/>
      <c r="D56" s="19"/>
    </row>
    <row r="57" spans="3:4" x14ac:dyDescent="0.25">
      <c r="C57" s="19"/>
      <c r="D57" s="19"/>
    </row>
    <row r="58" spans="3:4" x14ac:dyDescent="0.25">
      <c r="C58" s="19"/>
      <c r="D58" s="19"/>
    </row>
    <row r="59" spans="3:4" x14ac:dyDescent="0.25">
      <c r="C59" s="19"/>
      <c r="D59" s="19"/>
    </row>
    <row r="60" spans="3:4" x14ac:dyDescent="0.25">
      <c r="C60" s="19"/>
      <c r="D60" s="19"/>
    </row>
    <row r="61" spans="3:4" x14ac:dyDescent="0.25">
      <c r="C61" s="19"/>
      <c r="D61" s="19"/>
    </row>
    <row r="62" spans="3:4" x14ac:dyDescent="0.25">
      <c r="C62" s="19"/>
      <c r="D62" s="19"/>
    </row>
    <row r="63" spans="3:4" x14ac:dyDescent="0.25">
      <c r="C63" s="19"/>
      <c r="D63" s="19"/>
    </row>
    <row r="64" spans="3:4" x14ac:dyDescent="0.25">
      <c r="C64" s="19"/>
      <c r="D64" s="19"/>
    </row>
    <row r="65" spans="3:4" x14ac:dyDescent="0.25">
      <c r="C65" s="19"/>
      <c r="D65" s="19"/>
    </row>
    <row r="66" spans="3:4" x14ac:dyDescent="0.25">
      <c r="C66" s="19"/>
      <c r="D66" s="19"/>
    </row>
    <row r="67" spans="3:4" x14ac:dyDescent="0.25">
      <c r="C67" s="19"/>
      <c r="D67" s="19"/>
    </row>
    <row r="68" spans="3:4" x14ac:dyDescent="0.25">
      <c r="C68" s="19"/>
      <c r="D68" s="19"/>
    </row>
    <row r="69" spans="3:4" x14ac:dyDescent="0.25">
      <c r="C69" s="19"/>
      <c r="D69" s="19"/>
    </row>
    <row r="70" spans="3:4" x14ac:dyDescent="0.25">
      <c r="C70" s="19"/>
      <c r="D70" s="19"/>
    </row>
    <row r="71" spans="3:4" x14ac:dyDescent="0.25">
      <c r="C71" s="19"/>
      <c r="D71" s="19"/>
    </row>
    <row r="72" spans="3:4" x14ac:dyDescent="0.25">
      <c r="C72" s="19"/>
      <c r="D72" s="19"/>
    </row>
    <row r="73" spans="3:4" x14ac:dyDescent="0.25">
      <c r="C73" s="19"/>
      <c r="D73" s="19"/>
    </row>
    <row r="74" spans="3:4" x14ac:dyDescent="0.25">
      <c r="C74" s="19"/>
      <c r="D74" s="19"/>
    </row>
    <row r="75" spans="3:4" x14ac:dyDescent="0.25">
      <c r="C75" s="19"/>
      <c r="D75" s="19"/>
    </row>
    <row r="76" spans="3:4" x14ac:dyDescent="0.25">
      <c r="C76" s="19"/>
      <c r="D76" s="19"/>
    </row>
    <row r="77" spans="3:4" x14ac:dyDescent="0.25">
      <c r="C77" s="19"/>
      <c r="D77" s="19"/>
    </row>
    <row r="78" spans="3:4" x14ac:dyDescent="0.25">
      <c r="C78" s="19"/>
      <c r="D78" s="19"/>
    </row>
    <row r="79" spans="3:4" x14ac:dyDescent="0.25">
      <c r="C79" s="19"/>
      <c r="D79" s="19"/>
    </row>
    <row r="80" spans="3:4" x14ac:dyDescent="0.25">
      <c r="C80" s="19"/>
      <c r="D80" s="19"/>
    </row>
    <row r="81" spans="3:4" x14ac:dyDescent="0.25">
      <c r="C81" s="19"/>
      <c r="D81" s="19"/>
    </row>
    <row r="82" spans="3:4" x14ac:dyDescent="0.25">
      <c r="C82" s="19"/>
      <c r="D82" s="19"/>
    </row>
    <row r="83" spans="3:4" x14ac:dyDescent="0.25">
      <c r="C83" s="19"/>
      <c r="D83" s="19"/>
    </row>
    <row r="84" spans="3:4" x14ac:dyDescent="0.25">
      <c r="C84" s="19"/>
      <c r="D84" s="19"/>
    </row>
    <row r="85" spans="3:4" x14ac:dyDescent="0.25">
      <c r="C85" s="19"/>
      <c r="D85" s="19"/>
    </row>
    <row r="86" spans="3:4" x14ac:dyDescent="0.25">
      <c r="C86" s="19"/>
      <c r="D86" s="19"/>
    </row>
    <row r="87" spans="3:4" x14ac:dyDescent="0.25">
      <c r="C87" s="19"/>
      <c r="D87" s="19"/>
    </row>
    <row r="88" spans="3:4" x14ac:dyDescent="0.25">
      <c r="C88" s="19"/>
      <c r="D88" s="19"/>
    </row>
    <row r="89" spans="3:4" x14ac:dyDescent="0.25">
      <c r="C89" s="19"/>
      <c r="D89" s="19"/>
    </row>
    <row r="90" spans="3:4" x14ac:dyDescent="0.25">
      <c r="C90" s="19"/>
      <c r="D90" s="19"/>
    </row>
    <row r="91" spans="3:4" x14ac:dyDescent="0.25">
      <c r="C91" s="19"/>
      <c r="D91" s="19"/>
    </row>
    <row r="92" spans="3:4" x14ac:dyDescent="0.25">
      <c r="C92" s="19"/>
      <c r="D92" s="19"/>
    </row>
    <row r="93" spans="3:4" x14ac:dyDescent="0.25">
      <c r="C93" s="19"/>
      <c r="D93" s="19"/>
    </row>
    <row r="94" spans="3:4" x14ac:dyDescent="0.25">
      <c r="C94" s="19"/>
      <c r="D94" s="19"/>
    </row>
    <row r="95" spans="3:4" x14ac:dyDescent="0.25">
      <c r="C95" s="19"/>
      <c r="D95" s="19"/>
    </row>
    <row r="96" spans="3:4" x14ac:dyDescent="0.25">
      <c r="C96" s="19"/>
      <c r="D96" s="19"/>
    </row>
    <row r="97" spans="3:4" x14ac:dyDescent="0.25">
      <c r="C97" s="19"/>
      <c r="D97" s="19"/>
    </row>
    <row r="98" spans="3:4" x14ac:dyDescent="0.25">
      <c r="C98" s="19"/>
      <c r="D98" s="19"/>
    </row>
    <row r="99" spans="3:4" x14ac:dyDescent="0.25">
      <c r="C99" s="19"/>
      <c r="D99" s="19"/>
    </row>
    <row r="100" spans="3:4" x14ac:dyDescent="0.25">
      <c r="C100" s="19"/>
      <c r="D100" s="19"/>
    </row>
    <row r="101" spans="3:4" x14ac:dyDescent="0.25">
      <c r="C101" s="19"/>
      <c r="D101" s="19"/>
    </row>
    <row r="102" spans="3:4" x14ac:dyDescent="0.25">
      <c r="C102" s="19"/>
      <c r="D102" s="19"/>
    </row>
    <row r="103" spans="3:4" x14ac:dyDescent="0.25">
      <c r="C103" s="19"/>
      <c r="D103" s="19"/>
    </row>
    <row r="104" spans="3:4" x14ac:dyDescent="0.25">
      <c r="C104" s="19"/>
      <c r="D104" s="19"/>
    </row>
    <row r="105" spans="3:4" x14ac:dyDescent="0.25">
      <c r="C105" s="19"/>
      <c r="D105" s="19"/>
    </row>
    <row r="106" spans="3:4" x14ac:dyDescent="0.25">
      <c r="C106" s="19"/>
      <c r="D106" s="19"/>
    </row>
    <row r="107" spans="3:4" x14ac:dyDescent="0.25">
      <c r="C107" s="19"/>
      <c r="D107" s="19"/>
    </row>
    <row r="108" spans="3:4" x14ac:dyDescent="0.25">
      <c r="C108" s="19"/>
      <c r="D108" s="19"/>
    </row>
    <row r="109" spans="3:4" x14ac:dyDescent="0.25">
      <c r="C109" s="19"/>
      <c r="D109" s="19"/>
    </row>
    <row r="110" spans="3:4" x14ac:dyDescent="0.25">
      <c r="C110" s="19"/>
      <c r="D110" s="19"/>
    </row>
    <row r="111" spans="3:4" x14ac:dyDescent="0.25">
      <c r="C111" s="19"/>
      <c r="D111" s="19"/>
    </row>
    <row r="112" spans="3:4" x14ac:dyDescent="0.25">
      <c r="C112" s="19"/>
      <c r="D112" s="19"/>
    </row>
    <row r="113" spans="3:4" x14ac:dyDescent="0.25">
      <c r="C113" s="19"/>
      <c r="D113" s="19"/>
    </row>
    <row r="114" spans="3:4" x14ac:dyDescent="0.25">
      <c r="C114" s="19"/>
      <c r="D114" s="19"/>
    </row>
    <row r="115" spans="3:4" x14ac:dyDescent="0.25">
      <c r="C115" s="19"/>
      <c r="D115" s="19"/>
    </row>
    <row r="116" spans="3:4" x14ac:dyDescent="0.25">
      <c r="C116" s="19"/>
      <c r="D116" s="19"/>
    </row>
    <row r="117" spans="3:4" x14ac:dyDescent="0.25">
      <c r="C117" s="19"/>
      <c r="D117" s="19"/>
    </row>
    <row r="118" spans="3:4" x14ac:dyDescent="0.25">
      <c r="C118" s="19"/>
      <c r="D118" s="19"/>
    </row>
    <row r="119" spans="3:4" x14ac:dyDescent="0.25">
      <c r="C119" s="19"/>
      <c r="D119" s="19"/>
    </row>
    <row r="120" spans="3:4" x14ac:dyDescent="0.25">
      <c r="C120" s="19"/>
      <c r="D120" s="19"/>
    </row>
    <row r="121" spans="3:4" x14ac:dyDescent="0.25">
      <c r="C121" s="19"/>
      <c r="D121" s="19"/>
    </row>
    <row r="122" spans="3:4" x14ac:dyDescent="0.25">
      <c r="C122" s="19"/>
      <c r="D122" s="19"/>
    </row>
    <row r="123" spans="3:4" x14ac:dyDescent="0.25">
      <c r="C123" s="19"/>
      <c r="D123" s="19"/>
    </row>
    <row r="124" spans="3:4" x14ac:dyDescent="0.25">
      <c r="C124" s="19"/>
      <c r="D124" s="19"/>
    </row>
    <row r="125" spans="3:4" x14ac:dyDescent="0.25">
      <c r="C125" s="19"/>
      <c r="D125" s="19"/>
    </row>
    <row r="126" spans="3:4" x14ac:dyDescent="0.25">
      <c r="C126" s="19"/>
      <c r="D126" s="19"/>
    </row>
    <row r="127" spans="3:4" x14ac:dyDescent="0.25">
      <c r="C127" s="19"/>
      <c r="D127" s="19"/>
    </row>
    <row r="128" spans="3:4" x14ac:dyDescent="0.25">
      <c r="C128" s="19"/>
      <c r="D128" s="19"/>
    </row>
    <row r="129" spans="3:4" x14ac:dyDescent="0.25">
      <c r="C129" s="19"/>
      <c r="D129" s="19"/>
    </row>
    <row r="130" spans="3:4" x14ac:dyDescent="0.25">
      <c r="C130" s="19"/>
      <c r="D130" s="19"/>
    </row>
    <row r="131" spans="3:4" x14ac:dyDescent="0.25">
      <c r="C131" s="19"/>
      <c r="D131" s="19"/>
    </row>
    <row r="132" spans="3:4" x14ac:dyDescent="0.25">
      <c r="C132" s="19"/>
      <c r="D132" s="19"/>
    </row>
    <row r="133" spans="3:4" x14ac:dyDescent="0.25">
      <c r="C133" s="19"/>
      <c r="D133" s="19"/>
    </row>
    <row r="134" spans="3:4" x14ac:dyDescent="0.25">
      <c r="C134" s="19"/>
      <c r="D134" s="19"/>
    </row>
    <row r="135" spans="3:4" x14ac:dyDescent="0.25">
      <c r="C135" s="19"/>
      <c r="D135" s="19"/>
    </row>
    <row r="136" spans="3:4" x14ac:dyDescent="0.25">
      <c r="C136" s="19"/>
      <c r="D136" s="19"/>
    </row>
    <row r="137" spans="3:4" x14ac:dyDescent="0.25">
      <c r="C137" s="19"/>
      <c r="D137" s="19"/>
    </row>
    <row r="138" spans="3:4" x14ac:dyDescent="0.25">
      <c r="C138" s="19"/>
      <c r="D138" s="19"/>
    </row>
    <row r="139" spans="3:4" x14ac:dyDescent="0.25">
      <c r="C139" s="19"/>
      <c r="D139" s="19"/>
    </row>
    <row r="140" spans="3:4" x14ac:dyDescent="0.25">
      <c r="C140" s="19"/>
      <c r="D140" s="19"/>
    </row>
    <row r="141" spans="3:4" x14ac:dyDescent="0.25">
      <c r="C141" s="19"/>
      <c r="D141" s="19"/>
    </row>
    <row r="142" spans="3:4" x14ac:dyDescent="0.25">
      <c r="C142" s="19"/>
      <c r="D142" s="19"/>
    </row>
    <row r="143" spans="3:4" x14ac:dyDescent="0.25">
      <c r="C143" s="19"/>
      <c r="D143" s="19"/>
    </row>
    <row r="144" spans="3:4" x14ac:dyDescent="0.25">
      <c r="C144" s="19"/>
      <c r="D144" s="19"/>
    </row>
    <row r="145" spans="3:4" x14ac:dyDescent="0.25">
      <c r="C145" s="19"/>
      <c r="D145" s="19"/>
    </row>
    <row r="146" spans="3:4" x14ac:dyDescent="0.25">
      <c r="C146" s="19"/>
      <c r="D146" s="19"/>
    </row>
    <row r="147" spans="3:4" x14ac:dyDescent="0.25">
      <c r="C147" s="19"/>
      <c r="D147" s="19"/>
    </row>
    <row r="148" spans="3:4" x14ac:dyDescent="0.25">
      <c r="C148" s="19"/>
      <c r="D148" s="19"/>
    </row>
    <row r="149" spans="3:4" x14ac:dyDescent="0.25">
      <c r="C149" s="19"/>
      <c r="D149" s="19"/>
    </row>
    <row r="150" spans="3:4" x14ac:dyDescent="0.25">
      <c r="C150" s="19"/>
      <c r="D150" s="19"/>
    </row>
    <row r="151" spans="3:4" x14ac:dyDescent="0.25">
      <c r="C151" s="19"/>
      <c r="D151" s="19"/>
    </row>
    <row r="152" spans="3:4" x14ac:dyDescent="0.25">
      <c r="C152" s="19"/>
      <c r="D152" s="19"/>
    </row>
    <row r="153" spans="3:4" x14ac:dyDescent="0.25">
      <c r="C153" s="19"/>
      <c r="D153" s="19"/>
    </row>
    <row r="154" spans="3:4" x14ac:dyDescent="0.25">
      <c r="C154" s="19"/>
      <c r="D154" s="19"/>
    </row>
    <row r="155" spans="3:4" x14ac:dyDescent="0.25">
      <c r="C155" s="19"/>
      <c r="D155" s="19"/>
    </row>
    <row r="156" spans="3:4" x14ac:dyDescent="0.25">
      <c r="C156" s="19"/>
      <c r="D156" s="19"/>
    </row>
    <row r="157" spans="3:4" x14ac:dyDescent="0.25">
      <c r="C157" s="19"/>
      <c r="D157" s="19"/>
    </row>
    <row r="158" spans="3:4" x14ac:dyDescent="0.25">
      <c r="C158" s="19"/>
      <c r="D158" s="19"/>
    </row>
    <row r="159" spans="3:4" x14ac:dyDescent="0.25">
      <c r="C159" s="19"/>
      <c r="D159" s="19"/>
    </row>
    <row r="160" spans="3:4" x14ac:dyDescent="0.25">
      <c r="C160" s="19"/>
      <c r="D160" s="19"/>
    </row>
    <row r="161" spans="3:4" x14ac:dyDescent="0.25">
      <c r="C161" s="19"/>
      <c r="D161" s="19"/>
    </row>
    <row r="162" spans="3:4" x14ac:dyDescent="0.25">
      <c r="C162" s="19"/>
      <c r="D162" s="19"/>
    </row>
    <row r="163" spans="3:4" x14ac:dyDescent="0.25">
      <c r="C163" s="19"/>
      <c r="D163" s="19"/>
    </row>
    <row r="164" spans="3:4" x14ac:dyDescent="0.25">
      <c r="C164" s="19"/>
      <c r="D164" s="19"/>
    </row>
    <row r="165" spans="3:4" x14ac:dyDescent="0.25">
      <c r="C165" s="19"/>
      <c r="D165" s="19"/>
    </row>
    <row r="166" spans="3:4" x14ac:dyDescent="0.25">
      <c r="C166" s="19"/>
      <c r="D166" s="19"/>
    </row>
    <row r="167" spans="3:4" x14ac:dyDescent="0.25">
      <c r="C167" s="19"/>
      <c r="D167" s="19"/>
    </row>
    <row r="168" spans="3:4" x14ac:dyDescent="0.25">
      <c r="C168" s="19"/>
      <c r="D168" s="19"/>
    </row>
    <row r="169" spans="3:4" x14ac:dyDescent="0.25">
      <c r="C169" s="19"/>
      <c r="D169" s="19"/>
    </row>
    <row r="170" spans="3:4" x14ac:dyDescent="0.25">
      <c r="C170" s="19"/>
      <c r="D170" s="19"/>
    </row>
    <row r="171" spans="3:4" x14ac:dyDescent="0.25">
      <c r="C171" s="19"/>
      <c r="D171" s="19"/>
    </row>
    <row r="172" spans="3:4" x14ac:dyDescent="0.25">
      <c r="C172" s="19"/>
      <c r="D172" s="19"/>
    </row>
    <row r="173" spans="3:4" x14ac:dyDescent="0.25">
      <c r="C173" s="19"/>
      <c r="D173" s="19"/>
    </row>
    <row r="174" spans="3:4" x14ac:dyDescent="0.25">
      <c r="C174" s="19"/>
      <c r="D174" s="19"/>
    </row>
    <row r="175" spans="3:4" x14ac:dyDescent="0.25">
      <c r="C175" s="19"/>
      <c r="D175" s="19"/>
    </row>
    <row r="176" spans="3:4" x14ac:dyDescent="0.25">
      <c r="C176" s="19"/>
      <c r="D176" s="19"/>
    </row>
    <row r="177" spans="3:4" x14ac:dyDescent="0.25">
      <c r="C177" s="19"/>
      <c r="D177" s="19"/>
    </row>
    <row r="178" spans="3:4" x14ac:dyDescent="0.25">
      <c r="C178" s="19"/>
      <c r="D178" s="19"/>
    </row>
    <row r="179" spans="3:4" x14ac:dyDescent="0.25">
      <c r="C179" s="19"/>
      <c r="D179" s="19"/>
    </row>
    <row r="180" spans="3:4" x14ac:dyDescent="0.25">
      <c r="C180" s="19"/>
      <c r="D180" s="19"/>
    </row>
    <row r="181" spans="3:4" x14ac:dyDescent="0.25">
      <c r="C181" s="19"/>
      <c r="D181" s="19"/>
    </row>
    <row r="182" spans="3:4" x14ac:dyDescent="0.25">
      <c r="C182" s="19"/>
      <c r="D182" s="19"/>
    </row>
    <row r="183" spans="3:4" x14ac:dyDescent="0.25">
      <c r="C183" s="19"/>
      <c r="D183" s="19"/>
    </row>
    <row r="184" spans="3:4" x14ac:dyDescent="0.25">
      <c r="C184" s="19"/>
      <c r="D184" s="19"/>
    </row>
    <row r="185" spans="3:4" x14ac:dyDescent="0.25">
      <c r="C185" s="19"/>
      <c r="D185" s="19"/>
    </row>
    <row r="186" spans="3:4" x14ac:dyDescent="0.25">
      <c r="C186" s="19"/>
      <c r="D186" s="19"/>
    </row>
    <row r="187" spans="3:4" x14ac:dyDescent="0.25">
      <c r="C187" s="19"/>
      <c r="D187" s="19"/>
    </row>
    <row r="188" spans="3:4" x14ac:dyDescent="0.25">
      <c r="C188" s="19"/>
      <c r="D188" s="19"/>
    </row>
    <row r="189" spans="3:4" x14ac:dyDescent="0.25">
      <c r="C189" s="19"/>
      <c r="D189" s="19"/>
    </row>
    <row r="190" spans="3:4" x14ac:dyDescent="0.25">
      <c r="C190" s="19"/>
      <c r="D190" s="19"/>
    </row>
    <row r="191" spans="3:4" x14ac:dyDescent="0.25">
      <c r="C191" s="19"/>
      <c r="D191" s="19"/>
    </row>
    <row r="192" spans="3:4" x14ac:dyDescent="0.25">
      <c r="C192" s="19"/>
      <c r="D192" s="19"/>
    </row>
    <row r="193" spans="3:4" x14ac:dyDescent="0.25">
      <c r="C193" s="19"/>
      <c r="D193" s="19"/>
    </row>
    <row r="194" spans="3:4" x14ac:dyDescent="0.25">
      <c r="C194" s="19"/>
      <c r="D194" s="19"/>
    </row>
    <row r="195" spans="3:4" x14ac:dyDescent="0.25">
      <c r="C195" s="19"/>
      <c r="D195" s="19"/>
    </row>
    <row r="196" spans="3:4" x14ac:dyDescent="0.25">
      <c r="C196" s="19"/>
      <c r="D196" s="19"/>
    </row>
    <row r="197" spans="3:4" x14ac:dyDescent="0.25">
      <c r="C197" s="19"/>
      <c r="D197" s="19"/>
    </row>
    <row r="198" spans="3:4" x14ac:dyDescent="0.25">
      <c r="C198" s="19"/>
      <c r="D198" s="19"/>
    </row>
    <row r="199" spans="3:4" x14ac:dyDescent="0.25">
      <c r="C199" s="19"/>
      <c r="D199" s="19"/>
    </row>
    <row r="200" spans="3:4" x14ac:dyDescent="0.25">
      <c r="C200" s="19"/>
      <c r="D200" s="19"/>
    </row>
    <row r="201" spans="3:4" x14ac:dyDescent="0.25">
      <c r="C201" s="19"/>
      <c r="D201" s="19"/>
    </row>
    <row r="202" spans="3:4" x14ac:dyDescent="0.25">
      <c r="C202" s="19"/>
      <c r="D202" s="19"/>
    </row>
    <row r="203" spans="3:4" x14ac:dyDescent="0.25">
      <c r="C203" s="19"/>
      <c r="D203" s="19"/>
    </row>
    <row r="204" spans="3:4" x14ac:dyDescent="0.25">
      <c r="C204" s="19"/>
      <c r="D204" s="19"/>
    </row>
    <row r="205" spans="3:4" x14ac:dyDescent="0.25">
      <c r="C205" s="19"/>
      <c r="D205" s="19"/>
    </row>
    <row r="206" spans="3:4" x14ac:dyDescent="0.25">
      <c r="C206" s="19"/>
      <c r="D206" s="19"/>
    </row>
    <row r="207" spans="3:4" x14ac:dyDescent="0.25">
      <c r="C207" s="19"/>
      <c r="D207" s="19"/>
    </row>
    <row r="208" spans="3:4" x14ac:dyDescent="0.25">
      <c r="C208" s="19"/>
      <c r="D208" s="19"/>
    </row>
    <row r="209" spans="3:4" x14ac:dyDescent="0.25">
      <c r="C209" s="19"/>
      <c r="D209" s="19"/>
    </row>
    <row r="210" spans="3:4" x14ac:dyDescent="0.25">
      <c r="C210" s="19"/>
      <c r="D210" s="19"/>
    </row>
    <row r="211" spans="3:4" x14ac:dyDescent="0.25">
      <c r="C211" s="19"/>
      <c r="D211" s="19"/>
    </row>
    <row r="212" spans="3:4" x14ac:dyDescent="0.25">
      <c r="C212" s="19"/>
      <c r="D212" s="19"/>
    </row>
    <row r="213" spans="3:4" x14ac:dyDescent="0.25">
      <c r="C213" s="19"/>
      <c r="D213" s="19"/>
    </row>
    <row r="214" spans="3:4" x14ac:dyDescent="0.25">
      <c r="C214" s="19"/>
      <c r="D214" s="19"/>
    </row>
    <row r="215" spans="3:4" x14ac:dyDescent="0.25">
      <c r="C215" s="19"/>
      <c r="D215" s="19"/>
    </row>
    <row r="216" spans="3:4" x14ac:dyDescent="0.25">
      <c r="C216" s="19"/>
      <c r="D216" s="19"/>
    </row>
    <row r="217" spans="3:4" x14ac:dyDescent="0.25">
      <c r="C217" s="19"/>
      <c r="D217" s="19"/>
    </row>
    <row r="218" spans="3:4" x14ac:dyDescent="0.25">
      <c r="C218" s="19"/>
      <c r="D218" s="19"/>
    </row>
    <row r="219" spans="3:4" x14ac:dyDescent="0.25">
      <c r="C219" s="19"/>
      <c r="D219" s="19"/>
    </row>
    <row r="220" spans="3:4" x14ac:dyDescent="0.25">
      <c r="C220" s="19"/>
      <c r="D220" s="19"/>
    </row>
    <row r="221" spans="3:4" x14ac:dyDescent="0.25">
      <c r="C221" s="19"/>
      <c r="D221" s="19"/>
    </row>
    <row r="222" spans="3:4" x14ac:dyDescent="0.25">
      <c r="C222" s="19"/>
      <c r="D222" s="19"/>
    </row>
    <row r="223" spans="3:4" x14ac:dyDescent="0.25">
      <c r="C223" s="19"/>
      <c r="D223" s="19"/>
    </row>
    <row r="224" spans="3:4" x14ac:dyDescent="0.25">
      <c r="C224" s="19"/>
      <c r="D224" s="19"/>
    </row>
    <row r="225" spans="3:4" x14ac:dyDescent="0.25">
      <c r="C225" s="19"/>
      <c r="D225" s="19"/>
    </row>
    <row r="226" spans="3:4" x14ac:dyDescent="0.25">
      <c r="C226" s="19"/>
      <c r="D226" s="19"/>
    </row>
    <row r="227" spans="3:4" x14ac:dyDescent="0.25">
      <c r="C227" s="19"/>
      <c r="D227" s="19"/>
    </row>
    <row r="228" spans="3:4" x14ac:dyDescent="0.25">
      <c r="C228" s="19"/>
      <c r="D228" s="19"/>
    </row>
    <row r="229" spans="3:4" x14ac:dyDescent="0.25">
      <c r="C229" s="19"/>
      <c r="D229" s="19"/>
    </row>
    <row r="230" spans="3:4" x14ac:dyDescent="0.25">
      <c r="C230" s="19"/>
      <c r="D230" s="19"/>
    </row>
    <row r="231" spans="3:4" x14ac:dyDescent="0.25">
      <c r="C231" s="19"/>
      <c r="D231" s="19"/>
    </row>
    <row r="232" spans="3:4" x14ac:dyDescent="0.25">
      <c r="C232" s="19"/>
      <c r="D232" s="19"/>
    </row>
    <row r="233" spans="3:4" x14ac:dyDescent="0.25">
      <c r="C233" s="19"/>
      <c r="D233" s="19"/>
    </row>
    <row r="234" spans="3:4" x14ac:dyDescent="0.25">
      <c r="C234" s="19"/>
      <c r="D234" s="19"/>
    </row>
    <row r="235" spans="3:4" x14ac:dyDescent="0.25">
      <c r="C235" s="19"/>
      <c r="D235" s="19"/>
    </row>
    <row r="236" spans="3:4" x14ac:dyDescent="0.25">
      <c r="C236" s="19"/>
      <c r="D236" s="19"/>
    </row>
    <row r="237" spans="3:4" x14ac:dyDescent="0.25">
      <c r="C237" s="19"/>
      <c r="D237" s="19"/>
    </row>
    <row r="238" spans="3:4" x14ac:dyDescent="0.25">
      <c r="C238" s="19"/>
      <c r="D238" s="19"/>
    </row>
    <row r="239" spans="3:4" x14ac:dyDescent="0.25">
      <c r="C239" s="19"/>
      <c r="D239" s="19"/>
    </row>
    <row r="240" spans="3:4" x14ac:dyDescent="0.25">
      <c r="C240" s="19"/>
      <c r="D240" s="19"/>
    </row>
    <row r="241" spans="3:4" x14ac:dyDescent="0.25">
      <c r="C241" s="19"/>
      <c r="D241" s="19"/>
    </row>
    <row r="242" spans="3:4" x14ac:dyDescent="0.25">
      <c r="C242" s="19"/>
      <c r="D242" s="19"/>
    </row>
    <row r="243" spans="3:4" x14ac:dyDescent="0.25">
      <c r="C243" s="19"/>
      <c r="D243" s="19"/>
    </row>
    <row r="244" spans="3:4" x14ac:dyDescent="0.25">
      <c r="C244" s="19"/>
      <c r="D244" s="19"/>
    </row>
    <row r="245" spans="3:4" x14ac:dyDescent="0.25">
      <c r="C245" s="19"/>
      <c r="D245" s="19"/>
    </row>
    <row r="246" spans="3:4" x14ac:dyDescent="0.25">
      <c r="C246" s="19"/>
      <c r="D246" s="19"/>
    </row>
    <row r="247" spans="3:4" x14ac:dyDescent="0.25">
      <c r="C247" s="19"/>
      <c r="D247" s="19"/>
    </row>
    <row r="248" spans="3:4" x14ac:dyDescent="0.25">
      <c r="C248" s="19"/>
      <c r="D248" s="19"/>
    </row>
  </sheetData>
  <mergeCells count="1">
    <mergeCell ref="A15:A21"/>
  </mergeCells>
  <pageMargins left="0.7" right="0.7" top="0.75" bottom="0.75" header="0.3" footer="0.3"/>
  <pageSetup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D28" sqref="D28"/>
    </sheetView>
  </sheetViews>
  <sheetFormatPr baseColWidth="10" defaultRowHeight="15" x14ac:dyDescent="0.25"/>
  <cols>
    <col min="1" max="1" width="23.28515625" customWidth="1"/>
    <col min="2" max="2" width="22.85546875" customWidth="1"/>
    <col min="3" max="3" width="38.42578125" customWidth="1"/>
    <col min="4" max="7" width="15.5703125" bestFit="1" customWidth="1"/>
    <col min="8" max="8" width="15.140625" bestFit="1" customWidth="1"/>
  </cols>
  <sheetData>
    <row r="1" spans="1:8" ht="31.5" customHeight="1" x14ac:dyDescent="0.25">
      <c r="A1" s="323" t="s">
        <v>193</v>
      </c>
      <c r="B1" s="323"/>
      <c r="C1" s="323"/>
      <c r="D1" s="323"/>
      <c r="E1" s="323"/>
      <c r="F1" s="323"/>
      <c r="G1" s="323"/>
    </row>
    <row r="2" spans="1:8" ht="16.5" customHeight="1" thickBot="1" x14ac:dyDescent="0.3">
      <c r="A2" s="322" t="s">
        <v>526</v>
      </c>
      <c r="B2" s="322"/>
      <c r="C2" s="322"/>
      <c r="D2" s="322"/>
      <c r="E2" s="322"/>
      <c r="F2" s="322"/>
      <c r="G2" s="322"/>
    </row>
    <row r="3" spans="1:8" ht="17.25" thickTop="1" thickBot="1" x14ac:dyDescent="0.3">
      <c r="A3" s="304" t="s">
        <v>159</v>
      </c>
      <c r="B3" s="16" t="s">
        <v>160</v>
      </c>
      <c r="C3" s="304">
        <v>2018</v>
      </c>
      <c r="D3" s="310" t="s">
        <v>477</v>
      </c>
      <c r="E3" s="311"/>
      <c r="F3" s="311"/>
      <c r="G3" s="312"/>
    </row>
    <row r="4" spans="1:8" ht="16.5" thickBot="1" x14ac:dyDescent="0.3">
      <c r="A4" s="305"/>
      <c r="B4" s="17" t="s">
        <v>161</v>
      </c>
      <c r="C4" s="305"/>
      <c r="D4" s="40" t="s">
        <v>473</v>
      </c>
      <c r="E4" s="40" t="s">
        <v>474</v>
      </c>
      <c r="F4" s="40" t="s">
        <v>475</v>
      </c>
      <c r="G4" s="40" t="s">
        <v>476</v>
      </c>
    </row>
    <row r="5" spans="1:8" ht="49.5" customHeight="1" thickTop="1" thickBot="1" x14ac:dyDescent="0.3">
      <c r="A5" s="18" t="s">
        <v>192</v>
      </c>
      <c r="B5" s="18" t="s">
        <v>162</v>
      </c>
      <c r="C5" s="61">
        <v>22288.7</v>
      </c>
      <c r="D5" s="62">
        <f>C5*0.15</f>
        <v>3343.3049999999998</v>
      </c>
      <c r="E5" s="63">
        <f>C5*0.25</f>
        <v>5572.1750000000002</v>
      </c>
      <c r="F5" s="64">
        <f>C5*0.2</f>
        <v>4457.7400000000007</v>
      </c>
      <c r="G5" s="63">
        <f>C5*0.4</f>
        <v>8915.4800000000014</v>
      </c>
      <c r="H5" s="50"/>
    </row>
    <row r="6" spans="1:8" ht="15.75" thickTop="1" x14ac:dyDescent="0.25">
      <c r="A6" s="299" t="s">
        <v>478</v>
      </c>
      <c r="B6" s="299" t="s">
        <v>163</v>
      </c>
      <c r="C6" s="324">
        <v>1498054</v>
      </c>
      <c r="D6" s="327">
        <f>C6*0.15</f>
        <v>224708.1</v>
      </c>
      <c r="E6" s="327">
        <f>C6*0.25</f>
        <v>374513.5</v>
      </c>
      <c r="F6" s="327">
        <f>C6*0.2</f>
        <v>299610.8</v>
      </c>
      <c r="G6" s="327">
        <f>C6*0.4</f>
        <v>599221.6</v>
      </c>
    </row>
    <row r="7" spans="1:8" x14ac:dyDescent="0.25">
      <c r="A7" s="303"/>
      <c r="B7" s="303"/>
      <c r="C7" s="325"/>
      <c r="D7" s="328"/>
      <c r="E7" s="328"/>
      <c r="F7" s="328"/>
      <c r="G7" s="328"/>
      <c r="H7" s="50"/>
    </row>
    <row r="8" spans="1:8" ht="16.5" customHeight="1" thickBot="1" x14ac:dyDescent="0.3">
      <c r="A8" s="300"/>
      <c r="B8" s="300"/>
      <c r="C8" s="326"/>
      <c r="D8" s="329"/>
      <c r="E8" s="329"/>
      <c r="F8" s="329"/>
      <c r="G8" s="329"/>
    </row>
    <row r="9" spans="1:8" ht="16.5" customHeight="1" thickTop="1" x14ac:dyDescent="0.25">
      <c r="A9" s="299" t="s">
        <v>164</v>
      </c>
      <c r="B9" s="299" t="s">
        <v>162</v>
      </c>
      <c r="C9" s="306">
        <v>123.8</v>
      </c>
      <c r="D9" s="316">
        <f>C9*0.15</f>
        <v>18.57</v>
      </c>
      <c r="E9" s="316">
        <f>C9*0.25</f>
        <v>30.95</v>
      </c>
      <c r="F9" s="316">
        <f>C9*0.2</f>
        <v>24.76</v>
      </c>
      <c r="G9" s="316">
        <f>C9*0.4</f>
        <v>49.52</v>
      </c>
      <c r="H9" s="50"/>
    </row>
    <row r="10" spans="1:8" x14ac:dyDescent="0.25">
      <c r="A10" s="303"/>
      <c r="B10" s="303"/>
      <c r="C10" s="307"/>
      <c r="D10" s="317"/>
      <c r="E10" s="317"/>
      <c r="F10" s="317"/>
      <c r="G10" s="317"/>
    </row>
    <row r="11" spans="1:8" ht="15.75" thickBot="1" x14ac:dyDescent="0.3">
      <c r="A11" s="300"/>
      <c r="B11" s="300"/>
      <c r="C11" s="308"/>
      <c r="D11" s="318"/>
      <c r="E11" s="318"/>
      <c r="F11" s="318"/>
      <c r="G11" s="318"/>
    </row>
    <row r="12" spans="1:8" ht="16.5" customHeight="1" thickTop="1" x14ac:dyDescent="0.25">
      <c r="A12" s="299" t="s">
        <v>165</v>
      </c>
      <c r="B12" s="299" t="s">
        <v>162</v>
      </c>
      <c r="C12" s="301">
        <v>1222.0999999999999</v>
      </c>
      <c r="D12" s="319">
        <f>C12*0.15</f>
        <v>183.31499999999997</v>
      </c>
      <c r="E12" s="319">
        <f>C12*0.25</f>
        <v>305.52499999999998</v>
      </c>
      <c r="F12" s="319">
        <f>C12*0.2</f>
        <v>244.42</v>
      </c>
      <c r="G12" s="319">
        <f>C12*0.4</f>
        <v>488.84</v>
      </c>
    </row>
    <row r="13" spans="1:8" x14ac:dyDescent="0.25">
      <c r="A13" s="303"/>
      <c r="B13" s="303"/>
      <c r="C13" s="309"/>
      <c r="D13" s="320"/>
      <c r="E13" s="320"/>
      <c r="F13" s="320"/>
      <c r="G13" s="320"/>
    </row>
    <row r="14" spans="1:8" ht="15.75" thickBot="1" x14ac:dyDescent="0.3">
      <c r="A14" s="300"/>
      <c r="B14" s="300"/>
      <c r="C14" s="302"/>
      <c r="D14" s="321"/>
      <c r="E14" s="321"/>
      <c r="F14" s="321"/>
      <c r="G14" s="321"/>
    </row>
    <row r="15" spans="1:8" ht="30.75" customHeight="1" thickTop="1" x14ac:dyDescent="0.25">
      <c r="A15" s="299" t="s">
        <v>166</v>
      </c>
      <c r="B15" s="299" t="s">
        <v>167</v>
      </c>
      <c r="C15" s="301">
        <v>185.2</v>
      </c>
      <c r="D15" s="330">
        <f>C15*0.15</f>
        <v>27.779999999999998</v>
      </c>
      <c r="E15" s="330">
        <f>C15*0.25</f>
        <v>46.3</v>
      </c>
      <c r="F15" s="330">
        <f>C15*0.2</f>
        <v>37.04</v>
      </c>
      <c r="G15" s="330">
        <f>C15*0.4</f>
        <v>74.08</v>
      </c>
    </row>
    <row r="16" spans="1:8" ht="15.75" thickBot="1" x14ac:dyDescent="0.3">
      <c r="A16" s="300"/>
      <c r="B16" s="300"/>
      <c r="C16" s="302"/>
      <c r="D16" s="331"/>
      <c r="E16" s="331"/>
      <c r="F16" s="331"/>
      <c r="G16" s="331"/>
      <c r="H16" s="51"/>
    </row>
    <row r="17" spans="1:8" ht="16.5" customHeight="1" thickTop="1" x14ac:dyDescent="0.25">
      <c r="A17" s="299" t="s">
        <v>168</v>
      </c>
      <c r="B17" s="299" t="s">
        <v>162</v>
      </c>
      <c r="C17" s="301">
        <v>18816.400000000001</v>
      </c>
      <c r="D17" s="313">
        <f>C17*0.15</f>
        <v>2822.46</v>
      </c>
      <c r="E17" s="313">
        <f>C17*0.25</f>
        <v>4704.1000000000004</v>
      </c>
      <c r="F17" s="313">
        <f>C17*0.2</f>
        <v>3763.2800000000007</v>
      </c>
      <c r="G17" s="313">
        <f>C17*0.4</f>
        <v>7526.5600000000013</v>
      </c>
    </row>
    <row r="18" spans="1:8" x14ac:dyDescent="0.25">
      <c r="A18" s="303"/>
      <c r="B18" s="303"/>
      <c r="C18" s="309"/>
      <c r="D18" s="314"/>
      <c r="E18" s="314"/>
      <c r="F18" s="314"/>
      <c r="G18" s="314"/>
      <c r="H18" s="65"/>
    </row>
    <row r="19" spans="1:8" ht="15.75" customHeight="1" thickBot="1" x14ac:dyDescent="0.3">
      <c r="A19" s="300"/>
      <c r="B19" s="300"/>
      <c r="C19" s="302"/>
      <c r="D19" s="315"/>
      <c r="E19" s="315"/>
      <c r="F19" s="315"/>
      <c r="G19" s="315"/>
      <c r="H19" s="51"/>
    </row>
    <row r="20" spans="1:8" ht="15.75" thickTop="1" x14ac:dyDescent="0.25"/>
  </sheetData>
  <mergeCells count="40">
    <mergeCell ref="A17:A19"/>
    <mergeCell ref="A2:G2"/>
    <mergeCell ref="A1:G1"/>
    <mergeCell ref="A6:A8"/>
    <mergeCell ref="B6:B8"/>
    <mergeCell ref="C6:C8"/>
    <mergeCell ref="D6:D8"/>
    <mergeCell ref="E6:E8"/>
    <mergeCell ref="F6:F8"/>
    <mergeCell ref="G6:G8"/>
    <mergeCell ref="D15:D16"/>
    <mergeCell ref="E15:E16"/>
    <mergeCell ref="F15:F16"/>
    <mergeCell ref="G15:G16"/>
    <mergeCell ref="D17:D19"/>
    <mergeCell ref="E17:E19"/>
    <mergeCell ref="B17:B19"/>
    <mergeCell ref="C17:C19"/>
    <mergeCell ref="D3:G3"/>
    <mergeCell ref="B12:B14"/>
    <mergeCell ref="C12:C14"/>
    <mergeCell ref="F17:F19"/>
    <mergeCell ref="G17:G19"/>
    <mergeCell ref="D9:D11"/>
    <mergeCell ref="E9:E11"/>
    <mergeCell ref="F9:F11"/>
    <mergeCell ref="G9:G11"/>
    <mergeCell ref="D12:D14"/>
    <mergeCell ref="E12:E14"/>
    <mergeCell ref="F12:F14"/>
    <mergeCell ref="G12:G14"/>
    <mergeCell ref="A15:A16"/>
    <mergeCell ref="B15:B16"/>
    <mergeCell ref="C15:C16"/>
    <mergeCell ref="A12:A14"/>
    <mergeCell ref="A3:A4"/>
    <mergeCell ref="C3:C4"/>
    <mergeCell ref="B9:B11"/>
    <mergeCell ref="C9:C11"/>
    <mergeCell ref="A9:A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9"/>
  <sheetViews>
    <sheetView topLeftCell="A2" workbookViewId="0">
      <selection activeCell="J14" sqref="J14"/>
    </sheetView>
  </sheetViews>
  <sheetFormatPr baseColWidth="10" defaultRowHeight="15" x14ac:dyDescent="0.25"/>
  <cols>
    <col min="1" max="1" width="29" customWidth="1"/>
    <col min="2" max="2" width="3.28515625" customWidth="1"/>
    <col min="3" max="3" width="16.42578125" customWidth="1"/>
    <col min="4" max="4" width="13.7109375" bestFit="1" customWidth="1"/>
    <col min="7" max="7" width="13.7109375" customWidth="1"/>
  </cols>
  <sheetData>
    <row r="3" spans="1:4" ht="15.75" x14ac:dyDescent="0.25">
      <c r="A3" s="266" t="s">
        <v>528</v>
      </c>
      <c r="B3" s="266"/>
      <c r="C3" s="266"/>
      <c r="D3" s="266"/>
    </row>
    <row r="4" spans="1:4" ht="15.75" thickBot="1" x14ac:dyDescent="0.3"/>
    <row r="5" spans="1:4" ht="29.25" customHeight="1" thickBot="1" x14ac:dyDescent="0.3">
      <c r="A5" s="32" t="s">
        <v>204</v>
      </c>
      <c r="B5" s="33"/>
      <c r="C5" s="33" t="s">
        <v>214</v>
      </c>
      <c r="D5" s="2" t="s">
        <v>205</v>
      </c>
    </row>
    <row r="6" spans="1:4" ht="15.75" x14ac:dyDescent="0.25">
      <c r="A6" s="25" t="s">
        <v>206</v>
      </c>
    </row>
    <row r="7" spans="1:4" ht="32.25" customHeight="1" x14ac:dyDescent="0.25">
      <c r="A7" s="333" t="s">
        <v>207</v>
      </c>
      <c r="B7" s="334"/>
      <c r="C7" s="334" t="s">
        <v>527</v>
      </c>
      <c r="D7" s="334">
        <v>100</v>
      </c>
    </row>
    <row r="8" spans="1:4" x14ac:dyDescent="0.25">
      <c r="A8" s="333"/>
      <c r="B8" s="334"/>
      <c r="C8" s="334"/>
      <c r="D8" s="334"/>
    </row>
    <row r="9" spans="1:4" ht="31.5" x14ac:dyDescent="0.25">
      <c r="A9" s="26" t="s">
        <v>208</v>
      </c>
      <c r="B9" s="28"/>
      <c r="C9" s="27"/>
      <c r="D9" s="30"/>
    </row>
    <row r="10" spans="1:4" ht="15.75" x14ac:dyDescent="0.25">
      <c r="A10" s="26"/>
      <c r="B10" s="29"/>
      <c r="C10" s="27"/>
      <c r="D10" s="30"/>
    </row>
    <row r="11" spans="1:4" ht="15.75" x14ac:dyDescent="0.25">
      <c r="A11" s="27" t="s">
        <v>209</v>
      </c>
      <c r="B11" s="29"/>
      <c r="C11" s="66">
        <v>14246.8</v>
      </c>
      <c r="D11" s="69">
        <f>C11/C19*100</f>
        <v>63.924834431143097</v>
      </c>
    </row>
    <row r="12" spans="1:4" ht="15.75" x14ac:dyDescent="0.25">
      <c r="A12" s="9"/>
      <c r="B12" s="9"/>
      <c r="C12" s="27"/>
      <c r="D12" s="9"/>
    </row>
    <row r="13" spans="1:4" ht="16.5" customHeight="1" x14ac:dyDescent="0.25">
      <c r="A13" s="29" t="s">
        <v>210</v>
      </c>
      <c r="B13" s="332"/>
      <c r="C13" s="66">
        <v>3888</v>
      </c>
      <c r="D13" s="69">
        <v>17.5</v>
      </c>
    </row>
    <row r="14" spans="1:4" ht="15" customHeight="1" x14ac:dyDescent="0.25">
      <c r="A14" s="29"/>
      <c r="B14" s="332"/>
      <c r="C14" s="31"/>
      <c r="D14" s="29"/>
    </row>
    <row r="15" spans="1:4" ht="32.25" customHeight="1" x14ac:dyDescent="0.25">
      <c r="A15" s="29" t="s">
        <v>211</v>
      </c>
      <c r="B15" s="29"/>
      <c r="C15" s="66">
        <v>3887.5</v>
      </c>
      <c r="D15" s="70">
        <f>C15/C19*100</f>
        <v>17.443060466284976</v>
      </c>
    </row>
    <row r="16" spans="1:4" x14ac:dyDescent="0.25">
      <c r="A16" s="14"/>
    </row>
    <row r="17" spans="1:7" x14ac:dyDescent="0.25">
      <c r="A17" s="14" t="s">
        <v>212</v>
      </c>
      <c r="B17" s="14"/>
      <c r="C17" s="15">
        <v>264.5</v>
      </c>
      <c r="D17" s="71">
        <f>C17/C19*100</f>
        <v>1.1868011558411258</v>
      </c>
    </row>
    <row r="18" spans="1:7" ht="16.5" thickBot="1" x14ac:dyDescent="0.3">
      <c r="G18" s="68"/>
    </row>
    <row r="19" spans="1:7" ht="16.5" thickBot="1" x14ac:dyDescent="0.3">
      <c r="A19" s="32" t="s">
        <v>213</v>
      </c>
      <c r="B19" s="33"/>
      <c r="C19" s="67">
        <f>C11+C13+C15+C17</f>
        <v>22286.799999999999</v>
      </c>
      <c r="D19" s="2">
        <v>100</v>
      </c>
    </row>
  </sheetData>
  <mergeCells count="6">
    <mergeCell ref="B13:B14"/>
    <mergeCell ref="A3:D3"/>
    <mergeCell ref="A7:A8"/>
    <mergeCell ref="B7:B8"/>
    <mergeCell ref="C7:C8"/>
    <mergeCell ref="D7:D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7"/>
  <sheetViews>
    <sheetView topLeftCell="B1" zoomScale="85" zoomScaleNormal="85" workbookViewId="0">
      <selection activeCell="D29" sqref="D29"/>
    </sheetView>
  </sheetViews>
  <sheetFormatPr baseColWidth="10" defaultRowHeight="15" x14ac:dyDescent="0.25"/>
  <cols>
    <col min="1" max="1" width="36.28515625" customWidth="1"/>
    <col min="2" max="2" width="33.42578125" customWidth="1"/>
    <col min="3" max="3" width="22.85546875" customWidth="1"/>
    <col min="4" max="4" width="22" customWidth="1"/>
    <col min="5" max="5" width="17" customWidth="1"/>
    <col min="6" max="7" width="17.85546875" bestFit="1" customWidth="1"/>
    <col min="8" max="8" width="19.28515625" bestFit="1" customWidth="1"/>
    <col min="9" max="9" width="13.5703125" bestFit="1" customWidth="1"/>
  </cols>
  <sheetData>
    <row r="3" spans="1:11" ht="23.25" customHeight="1" thickBot="1" x14ac:dyDescent="0.35">
      <c r="A3" s="335" t="s">
        <v>529</v>
      </c>
      <c r="B3" s="335"/>
      <c r="C3" s="335"/>
      <c r="D3" s="335"/>
      <c r="E3" s="335"/>
      <c r="F3" s="335"/>
      <c r="G3" s="335"/>
      <c r="H3" s="335"/>
    </row>
    <row r="4" spans="1:11" ht="30.75" customHeight="1" thickBot="1" x14ac:dyDescent="0.3">
      <c r="A4" s="40" t="s">
        <v>169</v>
      </c>
      <c r="B4" s="41" t="s">
        <v>170</v>
      </c>
      <c r="C4" s="41" t="s">
        <v>171</v>
      </c>
      <c r="D4" s="40">
        <v>2018</v>
      </c>
      <c r="E4" s="310" t="s">
        <v>477</v>
      </c>
      <c r="F4" s="311"/>
      <c r="G4" s="311"/>
      <c r="H4" s="312"/>
    </row>
    <row r="5" spans="1:11" ht="30.75" customHeight="1" thickBot="1" x14ac:dyDescent="0.3">
      <c r="A5" s="42"/>
      <c r="B5" s="43"/>
      <c r="C5" s="43"/>
      <c r="D5" s="42"/>
      <c r="E5" s="40" t="s">
        <v>473</v>
      </c>
      <c r="F5" s="40" t="s">
        <v>474</v>
      </c>
      <c r="G5" s="40" t="s">
        <v>475</v>
      </c>
      <c r="H5" s="40" t="s">
        <v>476</v>
      </c>
    </row>
    <row r="6" spans="1:11" ht="54.75" customHeight="1" thickBot="1" x14ac:dyDescent="0.3">
      <c r="A6" s="44" t="s">
        <v>172</v>
      </c>
      <c r="B6" s="8" t="s">
        <v>173</v>
      </c>
      <c r="C6" s="45" t="s">
        <v>163</v>
      </c>
      <c r="D6" s="72">
        <v>805921</v>
      </c>
      <c r="E6" s="73">
        <f>D6*0.15</f>
        <v>120888.15</v>
      </c>
      <c r="F6" s="74">
        <f>D6*0.25</f>
        <v>201480.25</v>
      </c>
      <c r="G6" s="75">
        <f>D6*0.2</f>
        <v>161184.20000000001</v>
      </c>
      <c r="H6" s="74">
        <f>D6*0.4</f>
        <v>322368.40000000002</v>
      </c>
      <c r="I6" s="50"/>
    </row>
    <row r="7" spans="1:11" ht="111" customHeight="1" thickBot="1" x14ac:dyDescent="0.3">
      <c r="A7" s="8" t="s">
        <v>174</v>
      </c>
      <c r="B7" s="8" t="s">
        <v>175</v>
      </c>
      <c r="C7" s="45" t="s">
        <v>163</v>
      </c>
      <c r="D7" s="72">
        <v>202026</v>
      </c>
      <c r="E7" s="73">
        <f>D7*0.15</f>
        <v>30303.899999999998</v>
      </c>
      <c r="F7" s="74">
        <f>D7*0.25</f>
        <v>50506.5</v>
      </c>
      <c r="G7" s="75">
        <f>D7*0.2</f>
        <v>40405.200000000004</v>
      </c>
      <c r="H7" s="74">
        <f>D7*0.4</f>
        <v>80810.400000000009</v>
      </c>
      <c r="K7" s="50"/>
    </row>
    <row r="8" spans="1:11" ht="54.75" customHeight="1" thickBot="1" x14ac:dyDescent="0.3">
      <c r="A8" s="8" t="s">
        <v>176</v>
      </c>
      <c r="B8" s="8" t="s">
        <v>177</v>
      </c>
      <c r="C8" s="45" t="s">
        <v>163</v>
      </c>
      <c r="D8" s="72">
        <v>133949</v>
      </c>
      <c r="E8" s="73">
        <f t="shared" ref="E8:E15" si="0">D8*0.15</f>
        <v>20092.349999999999</v>
      </c>
      <c r="F8" s="74">
        <f t="shared" ref="F8:F15" si="1">D8*0.25</f>
        <v>33487.25</v>
      </c>
      <c r="G8" s="75">
        <f t="shared" ref="G8:G15" si="2">D8*0.2</f>
        <v>26789.800000000003</v>
      </c>
      <c r="H8" s="74">
        <f t="shared" ref="H8:H15" si="3">D8*0.4</f>
        <v>53579.600000000006</v>
      </c>
    </row>
    <row r="9" spans="1:11" ht="69" customHeight="1" thickBot="1" x14ac:dyDescent="0.3">
      <c r="A9" s="8" t="s">
        <v>178</v>
      </c>
      <c r="B9" s="8" t="s">
        <v>179</v>
      </c>
      <c r="C9" s="45" t="s">
        <v>163</v>
      </c>
      <c r="D9" s="72">
        <v>57535</v>
      </c>
      <c r="E9" s="73">
        <f t="shared" si="0"/>
        <v>8630.25</v>
      </c>
      <c r="F9" s="74">
        <f t="shared" si="1"/>
        <v>14383.75</v>
      </c>
      <c r="G9" s="75">
        <f t="shared" si="2"/>
        <v>11507</v>
      </c>
      <c r="H9" s="74">
        <f t="shared" si="3"/>
        <v>23014</v>
      </c>
    </row>
    <row r="10" spans="1:11" ht="54.75" customHeight="1" thickBot="1" x14ac:dyDescent="0.3">
      <c r="A10" s="8" t="s">
        <v>180</v>
      </c>
      <c r="B10" s="8" t="s">
        <v>181</v>
      </c>
      <c r="C10" s="45" t="s">
        <v>163</v>
      </c>
      <c r="D10" s="72">
        <v>37476</v>
      </c>
      <c r="E10" s="73">
        <f t="shared" si="0"/>
        <v>5621.4</v>
      </c>
      <c r="F10" s="74">
        <f t="shared" si="1"/>
        <v>9369</v>
      </c>
      <c r="G10" s="75">
        <f t="shared" si="2"/>
        <v>7495.2000000000007</v>
      </c>
      <c r="H10" s="74">
        <f t="shared" si="3"/>
        <v>14990.400000000001</v>
      </c>
    </row>
    <row r="11" spans="1:11" ht="82.5" customHeight="1" thickBot="1" x14ac:dyDescent="0.3">
      <c r="A11" s="8" t="s">
        <v>182</v>
      </c>
      <c r="B11" s="8" t="s">
        <v>183</v>
      </c>
      <c r="C11" s="45" t="s">
        <v>163</v>
      </c>
      <c r="D11" s="72">
        <v>19008</v>
      </c>
      <c r="E11" s="73">
        <f t="shared" si="0"/>
        <v>2851.2</v>
      </c>
      <c r="F11" s="74">
        <f t="shared" si="1"/>
        <v>4752</v>
      </c>
      <c r="G11" s="75">
        <f t="shared" si="2"/>
        <v>3801.6000000000004</v>
      </c>
      <c r="H11" s="74">
        <f t="shared" si="3"/>
        <v>7603.2000000000007</v>
      </c>
    </row>
    <row r="12" spans="1:11" ht="55.5" customHeight="1" thickBot="1" x14ac:dyDescent="0.3">
      <c r="A12" s="8" t="s">
        <v>184</v>
      </c>
      <c r="B12" s="8" t="s">
        <v>185</v>
      </c>
      <c r="C12" s="46" t="s">
        <v>163</v>
      </c>
      <c r="D12" s="72">
        <v>242139</v>
      </c>
      <c r="E12" s="73">
        <f t="shared" si="0"/>
        <v>36320.85</v>
      </c>
      <c r="F12" s="74">
        <f t="shared" si="1"/>
        <v>60534.75</v>
      </c>
      <c r="G12" s="75">
        <f t="shared" si="2"/>
        <v>48427.8</v>
      </c>
      <c r="H12" s="74">
        <f t="shared" si="3"/>
        <v>96855.6</v>
      </c>
      <c r="J12" s="77"/>
    </row>
    <row r="13" spans="1:11" ht="32.25" customHeight="1" thickBot="1" x14ac:dyDescent="0.3">
      <c r="A13" s="8" t="s">
        <v>186</v>
      </c>
      <c r="B13" s="8" t="s">
        <v>187</v>
      </c>
      <c r="C13" s="47" t="s">
        <v>530</v>
      </c>
      <c r="D13" s="48">
        <v>3887967349</v>
      </c>
      <c r="E13" s="73">
        <f t="shared" si="0"/>
        <v>583195102.35000002</v>
      </c>
      <c r="F13" s="74">
        <f t="shared" si="1"/>
        <v>971991837.25</v>
      </c>
      <c r="G13" s="75">
        <f t="shared" si="2"/>
        <v>777593469.80000007</v>
      </c>
      <c r="H13" s="74">
        <f t="shared" si="3"/>
        <v>1555186939.6000001</v>
      </c>
    </row>
    <row r="14" spans="1:11" ht="43.5" customHeight="1" thickBot="1" x14ac:dyDescent="0.3">
      <c r="A14" s="8" t="s">
        <v>188</v>
      </c>
      <c r="B14" s="8" t="s">
        <v>189</v>
      </c>
      <c r="C14" s="47" t="s">
        <v>531</v>
      </c>
      <c r="D14" s="76">
        <v>3887525495</v>
      </c>
      <c r="E14" s="73">
        <f t="shared" si="0"/>
        <v>583128824.25</v>
      </c>
      <c r="F14" s="74">
        <f t="shared" si="1"/>
        <v>971881373.75</v>
      </c>
      <c r="G14" s="75">
        <f t="shared" si="2"/>
        <v>777505099</v>
      </c>
      <c r="H14" s="74">
        <f t="shared" si="3"/>
        <v>1555010198</v>
      </c>
    </row>
    <row r="15" spans="1:11" ht="33" customHeight="1" thickBot="1" x14ac:dyDescent="0.3">
      <c r="A15" s="49" t="s">
        <v>190</v>
      </c>
      <c r="B15" s="49" t="s">
        <v>650</v>
      </c>
      <c r="C15" s="47" t="s">
        <v>530</v>
      </c>
      <c r="D15" s="74">
        <v>266484484</v>
      </c>
      <c r="E15" s="73">
        <f t="shared" si="0"/>
        <v>39972672.600000001</v>
      </c>
      <c r="F15" s="74">
        <f t="shared" si="1"/>
        <v>66621121</v>
      </c>
      <c r="G15" s="75">
        <f t="shared" si="2"/>
        <v>53296896.800000004</v>
      </c>
      <c r="H15" s="74">
        <f t="shared" si="3"/>
        <v>106593793.60000001</v>
      </c>
    </row>
    <row r="17" spans="2:8" x14ac:dyDescent="0.25">
      <c r="B17">
        <v>1</v>
      </c>
      <c r="C17">
        <v>2</v>
      </c>
      <c r="D17">
        <v>3</v>
      </c>
      <c r="E17">
        <v>4</v>
      </c>
      <c r="F17">
        <v>5</v>
      </c>
      <c r="G17">
        <v>6</v>
      </c>
      <c r="H17">
        <v>7</v>
      </c>
    </row>
  </sheetData>
  <mergeCells count="2">
    <mergeCell ref="E4:H4"/>
    <mergeCell ref="A3:H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3"/>
  <sheetViews>
    <sheetView showGridLines="0" topLeftCell="A139" zoomScale="98" zoomScaleNormal="98" workbookViewId="0">
      <selection activeCell="E275" sqref="E275"/>
    </sheetView>
  </sheetViews>
  <sheetFormatPr baseColWidth="10" defaultRowHeight="12.75" x14ac:dyDescent="0.2"/>
  <cols>
    <col min="1" max="1" width="101.7109375" style="78" customWidth="1"/>
    <col min="2" max="2" width="44" style="78" customWidth="1"/>
    <col min="3" max="3" width="18.7109375" style="78" customWidth="1"/>
    <col min="4" max="4" width="25.140625" style="78" bestFit="1" customWidth="1"/>
    <col min="5" max="5" width="21" style="78" bestFit="1" customWidth="1"/>
    <col min="6" max="6" width="25" style="78" bestFit="1" customWidth="1"/>
    <col min="7" max="7" width="19.42578125" style="78" bestFit="1" customWidth="1"/>
    <col min="8" max="8" width="18.5703125" style="78" customWidth="1"/>
    <col min="9" max="9" width="14.85546875" style="78" bestFit="1" customWidth="1"/>
    <col min="10" max="256" width="11.42578125" style="78"/>
    <col min="257" max="257" width="101.7109375" style="78" customWidth="1"/>
    <col min="258" max="258" width="44" style="78" customWidth="1"/>
    <col min="259" max="259" width="18.7109375" style="78" customWidth="1"/>
    <col min="260" max="260" width="25.140625" style="78" bestFit="1" customWidth="1"/>
    <col min="261" max="261" width="21" style="78" bestFit="1" customWidth="1"/>
    <col min="262" max="262" width="25" style="78" bestFit="1" customWidth="1"/>
    <col min="263" max="263" width="19.42578125" style="78" bestFit="1" customWidth="1"/>
    <col min="264" max="264" width="18.5703125" style="78" customWidth="1"/>
    <col min="265" max="265" width="14.85546875" style="78" bestFit="1" customWidth="1"/>
    <col min="266" max="512" width="11.42578125" style="78"/>
    <col min="513" max="513" width="101.7109375" style="78" customWidth="1"/>
    <col min="514" max="514" width="44" style="78" customWidth="1"/>
    <col min="515" max="515" width="18.7109375" style="78" customWidth="1"/>
    <col min="516" max="516" width="25.140625" style="78" bestFit="1" customWidth="1"/>
    <col min="517" max="517" width="21" style="78" bestFit="1" customWidth="1"/>
    <col min="518" max="518" width="25" style="78" bestFit="1" customWidth="1"/>
    <col min="519" max="519" width="19.42578125" style="78" bestFit="1" customWidth="1"/>
    <col min="520" max="520" width="18.5703125" style="78" customWidth="1"/>
    <col min="521" max="521" width="14.85546875" style="78" bestFit="1" customWidth="1"/>
    <col min="522" max="768" width="11.42578125" style="78"/>
    <col min="769" max="769" width="101.7109375" style="78" customWidth="1"/>
    <col min="770" max="770" width="44" style="78" customWidth="1"/>
    <col min="771" max="771" width="18.7109375" style="78" customWidth="1"/>
    <col min="772" max="772" width="25.140625" style="78" bestFit="1" customWidth="1"/>
    <col min="773" max="773" width="21" style="78" bestFit="1" customWidth="1"/>
    <col min="774" max="774" width="25" style="78" bestFit="1" customWidth="1"/>
    <col min="775" max="775" width="19.42578125" style="78" bestFit="1" customWidth="1"/>
    <col min="776" max="776" width="18.5703125" style="78" customWidth="1"/>
    <col min="777" max="777" width="14.85546875" style="78" bestFit="1" customWidth="1"/>
    <col min="778" max="1024" width="11.42578125" style="78"/>
    <col min="1025" max="1025" width="101.7109375" style="78" customWidth="1"/>
    <col min="1026" max="1026" width="44" style="78" customWidth="1"/>
    <col min="1027" max="1027" width="18.7109375" style="78" customWidth="1"/>
    <col min="1028" max="1028" width="25.140625" style="78" bestFit="1" customWidth="1"/>
    <col min="1029" max="1029" width="21" style="78" bestFit="1" customWidth="1"/>
    <col min="1030" max="1030" width="25" style="78" bestFit="1" customWidth="1"/>
    <col min="1031" max="1031" width="19.42578125" style="78" bestFit="1" customWidth="1"/>
    <col min="1032" max="1032" width="18.5703125" style="78" customWidth="1"/>
    <col min="1033" max="1033" width="14.85546875" style="78" bestFit="1" customWidth="1"/>
    <col min="1034" max="1280" width="11.42578125" style="78"/>
    <col min="1281" max="1281" width="101.7109375" style="78" customWidth="1"/>
    <col min="1282" max="1282" width="44" style="78" customWidth="1"/>
    <col min="1283" max="1283" width="18.7109375" style="78" customWidth="1"/>
    <col min="1284" max="1284" width="25.140625" style="78" bestFit="1" customWidth="1"/>
    <col min="1285" max="1285" width="21" style="78" bestFit="1" customWidth="1"/>
    <col min="1286" max="1286" width="25" style="78" bestFit="1" customWidth="1"/>
    <col min="1287" max="1287" width="19.42578125" style="78" bestFit="1" customWidth="1"/>
    <col min="1288" max="1288" width="18.5703125" style="78" customWidth="1"/>
    <col min="1289" max="1289" width="14.85546875" style="78" bestFit="1" customWidth="1"/>
    <col min="1290" max="1536" width="11.42578125" style="78"/>
    <col min="1537" max="1537" width="101.7109375" style="78" customWidth="1"/>
    <col min="1538" max="1538" width="44" style="78" customWidth="1"/>
    <col min="1539" max="1539" width="18.7109375" style="78" customWidth="1"/>
    <col min="1540" max="1540" width="25.140625" style="78" bestFit="1" customWidth="1"/>
    <col min="1541" max="1541" width="21" style="78" bestFit="1" customWidth="1"/>
    <col min="1542" max="1542" width="25" style="78" bestFit="1" customWidth="1"/>
    <col min="1543" max="1543" width="19.42578125" style="78" bestFit="1" customWidth="1"/>
    <col min="1544" max="1544" width="18.5703125" style="78" customWidth="1"/>
    <col min="1545" max="1545" width="14.85546875" style="78" bestFit="1" customWidth="1"/>
    <col min="1546" max="1792" width="11.42578125" style="78"/>
    <col min="1793" max="1793" width="101.7109375" style="78" customWidth="1"/>
    <col min="1794" max="1794" width="44" style="78" customWidth="1"/>
    <col min="1795" max="1795" width="18.7109375" style="78" customWidth="1"/>
    <col min="1796" max="1796" width="25.140625" style="78" bestFit="1" customWidth="1"/>
    <col min="1797" max="1797" width="21" style="78" bestFit="1" customWidth="1"/>
    <col min="1798" max="1798" width="25" style="78" bestFit="1" customWidth="1"/>
    <col min="1799" max="1799" width="19.42578125" style="78" bestFit="1" customWidth="1"/>
    <col min="1800" max="1800" width="18.5703125" style="78" customWidth="1"/>
    <col min="1801" max="1801" width="14.85546875" style="78" bestFit="1" customWidth="1"/>
    <col min="1802" max="2048" width="11.42578125" style="78"/>
    <col min="2049" max="2049" width="101.7109375" style="78" customWidth="1"/>
    <col min="2050" max="2050" width="44" style="78" customWidth="1"/>
    <col min="2051" max="2051" width="18.7109375" style="78" customWidth="1"/>
    <col min="2052" max="2052" width="25.140625" style="78" bestFit="1" customWidth="1"/>
    <col min="2053" max="2053" width="21" style="78" bestFit="1" customWidth="1"/>
    <col min="2054" max="2054" width="25" style="78" bestFit="1" customWidth="1"/>
    <col min="2055" max="2055" width="19.42578125" style="78" bestFit="1" customWidth="1"/>
    <col min="2056" max="2056" width="18.5703125" style="78" customWidth="1"/>
    <col min="2057" max="2057" width="14.85546875" style="78" bestFit="1" customWidth="1"/>
    <col min="2058" max="2304" width="11.42578125" style="78"/>
    <col min="2305" max="2305" width="101.7109375" style="78" customWidth="1"/>
    <col min="2306" max="2306" width="44" style="78" customWidth="1"/>
    <col min="2307" max="2307" width="18.7109375" style="78" customWidth="1"/>
    <col min="2308" max="2308" width="25.140625" style="78" bestFit="1" customWidth="1"/>
    <col min="2309" max="2309" width="21" style="78" bestFit="1" customWidth="1"/>
    <col min="2310" max="2310" width="25" style="78" bestFit="1" customWidth="1"/>
    <col min="2311" max="2311" width="19.42578125" style="78" bestFit="1" customWidth="1"/>
    <col min="2312" max="2312" width="18.5703125" style="78" customWidth="1"/>
    <col min="2313" max="2313" width="14.85546875" style="78" bestFit="1" customWidth="1"/>
    <col min="2314" max="2560" width="11.42578125" style="78"/>
    <col min="2561" max="2561" width="101.7109375" style="78" customWidth="1"/>
    <col min="2562" max="2562" width="44" style="78" customWidth="1"/>
    <col min="2563" max="2563" width="18.7109375" style="78" customWidth="1"/>
    <col min="2564" max="2564" width="25.140625" style="78" bestFit="1" customWidth="1"/>
    <col min="2565" max="2565" width="21" style="78" bestFit="1" customWidth="1"/>
    <col min="2566" max="2566" width="25" style="78" bestFit="1" customWidth="1"/>
    <col min="2567" max="2567" width="19.42578125" style="78" bestFit="1" customWidth="1"/>
    <col min="2568" max="2568" width="18.5703125" style="78" customWidth="1"/>
    <col min="2569" max="2569" width="14.85546875" style="78" bestFit="1" customWidth="1"/>
    <col min="2570" max="2816" width="11.42578125" style="78"/>
    <col min="2817" max="2817" width="101.7109375" style="78" customWidth="1"/>
    <col min="2818" max="2818" width="44" style="78" customWidth="1"/>
    <col min="2819" max="2819" width="18.7109375" style="78" customWidth="1"/>
    <col min="2820" max="2820" width="25.140625" style="78" bestFit="1" customWidth="1"/>
    <col min="2821" max="2821" width="21" style="78" bestFit="1" customWidth="1"/>
    <col min="2822" max="2822" width="25" style="78" bestFit="1" customWidth="1"/>
    <col min="2823" max="2823" width="19.42578125" style="78" bestFit="1" customWidth="1"/>
    <col min="2824" max="2824" width="18.5703125" style="78" customWidth="1"/>
    <col min="2825" max="2825" width="14.85546875" style="78" bestFit="1" customWidth="1"/>
    <col min="2826" max="3072" width="11.42578125" style="78"/>
    <col min="3073" max="3073" width="101.7109375" style="78" customWidth="1"/>
    <col min="3074" max="3074" width="44" style="78" customWidth="1"/>
    <col min="3075" max="3075" width="18.7109375" style="78" customWidth="1"/>
    <col min="3076" max="3076" width="25.140625" style="78" bestFit="1" customWidth="1"/>
    <col min="3077" max="3077" width="21" style="78" bestFit="1" customWidth="1"/>
    <col min="3078" max="3078" width="25" style="78" bestFit="1" customWidth="1"/>
    <col min="3079" max="3079" width="19.42578125" style="78" bestFit="1" customWidth="1"/>
    <col min="3080" max="3080" width="18.5703125" style="78" customWidth="1"/>
    <col min="3081" max="3081" width="14.85546875" style="78" bestFit="1" customWidth="1"/>
    <col min="3082" max="3328" width="11.42578125" style="78"/>
    <col min="3329" max="3329" width="101.7109375" style="78" customWidth="1"/>
    <col min="3330" max="3330" width="44" style="78" customWidth="1"/>
    <col min="3331" max="3331" width="18.7109375" style="78" customWidth="1"/>
    <col min="3332" max="3332" width="25.140625" style="78" bestFit="1" customWidth="1"/>
    <col min="3333" max="3333" width="21" style="78" bestFit="1" customWidth="1"/>
    <col min="3334" max="3334" width="25" style="78" bestFit="1" customWidth="1"/>
    <col min="3335" max="3335" width="19.42578125" style="78" bestFit="1" customWidth="1"/>
    <col min="3336" max="3336" width="18.5703125" style="78" customWidth="1"/>
    <col min="3337" max="3337" width="14.85546875" style="78" bestFit="1" customWidth="1"/>
    <col min="3338" max="3584" width="11.42578125" style="78"/>
    <col min="3585" max="3585" width="101.7109375" style="78" customWidth="1"/>
    <col min="3586" max="3586" width="44" style="78" customWidth="1"/>
    <col min="3587" max="3587" width="18.7109375" style="78" customWidth="1"/>
    <col min="3588" max="3588" width="25.140625" style="78" bestFit="1" customWidth="1"/>
    <col min="3589" max="3589" width="21" style="78" bestFit="1" customWidth="1"/>
    <col min="3590" max="3590" width="25" style="78" bestFit="1" customWidth="1"/>
    <col min="3591" max="3591" width="19.42578125" style="78" bestFit="1" customWidth="1"/>
    <col min="3592" max="3592" width="18.5703125" style="78" customWidth="1"/>
    <col min="3593" max="3593" width="14.85546875" style="78" bestFit="1" customWidth="1"/>
    <col min="3594" max="3840" width="11.42578125" style="78"/>
    <col min="3841" max="3841" width="101.7109375" style="78" customWidth="1"/>
    <col min="3842" max="3842" width="44" style="78" customWidth="1"/>
    <col min="3843" max="3843" width="18.7109375" style="78" customWidth="1"/>
    <col min="3844" max="3844" width="25.140625" style="78" bestFit="1" customWidth="1"/>
    <col min="3845" max="3845" width="21" style="78" bestFit="1" customWidth="1"/>
    <col min="3846" max="3846" width="25" style="78" bestFit="1" customWidth="1"/>
    <col min="3847" max="3847" width="19.42578125" style="78" bestFit="1" customWidth="1"/>
    <col min="3848" max="3848" width="18.5703125" style="78" customWidth="1"/>
    <col min="3849" max="3849" width="14.85546875" style="78" bestFit="1" customWidth="1"/>
    <col min="3850" max="4096" width="11.42578125" style="78"/>
    <col min="4097" max="4097" width="101.7109375" style="78" customWidth="1"/>
    <col min="4098" max="4098" width="44" style="78" customWidth="1"/>
    <col min="4099" max="4099" width="18.7109375" style="78" customWidth="1"/>
    <col min="4100" max="4100" width="25.140625" style="78" bestFit="1" customWidth="1"/>
    <col min="4101" max="4101" width="21" style="78" bestFit="1" customWidth="1"/>
    <col min="4102" max="4102" width="25" style="78" bestFit="1" customWidth="1"/>
    <col min="4103" max="4103" width="19.42578125" style="78" bestFit="1" customWidth="1"/>
    <col min="4104" max="4104" width="18.5703125" style="78" customWidth="1"/>
    <col min="4105" max="4105" width="14.85546875" style="78" bestFit="1" customWidth="1"/>
    <col min="4106" max="4352" width="11.42578125" style="78"/>
    <col min="4353" max="4353" width="101.7109375" style="78" customWidth="1"/>
    <col min="4354" max="4354" width="44" style="78" customWidth="1"/>
    <col min="4355" max="4355" width="18.7109375" style="78" customWidth="1"/>
    <col min="4356" max="4356" width="25.140625" style="78" bestFit="1" customWidth="1"/>
    <col min="4357" max="4357" width="21" style="78" bestFit="1" customWidth="1"/>
    <col min="4358" max="4358" width="25" style="78" bestFit="1" customWidth="1"/>
    <col min="4359" max="4359" width="19.42578125" style="78" bestFit="1" customWidth="1"/>
    <col min="4360" max="4360" width="18.5703125" style="78" customWidth="1"/>
    <col min="4361" max="4361" width="14.85546875" style="78" bestFit="1" customWidth="1"/>
    <col min="4362" max="4608" width="11.42578125" style="78"/>
    <col min="4609" max="4609" width="101.7109375" style="78" customWidth="1"/>
    <col min="4610" max="4610" width="44" style="78" customWidth="1"/>
    <col min="4611" max="4611" width="18.7109375" style="78" customWidth="1"/>
    <col min="4612" max="4612" width="25.140625" style="78" bestFit="1" customWidth="1"/>
    <col min="4613" max="4613" width="21" style="78" bestFit="1" customWidth="1"/>
    <col min="4614" max="4614" width="25" style="78" bestFit="1" customWidth="1"/>
    <col min="4615" max="4615" width="19.42578125" style="78" bestFit="1" customWidth="1"/>
    <col min="4616" max="4616" width="18.5703125" style="78" customWidth="1"/>
    <col min="4617" max="4617" width="14.85546875" style="78" bestFit="1" customWidth="1"/>
    <col min="4618" max="4864" width="11.42578125" style="78"/>
    <col min="4865" max="4865" width="101.7109375" style="78" customWidth="1"/>
    <col min="4866" max="4866" width="44" style="78" customWidth="1"/>
    <col min="4867" max="4867" width="18.7109375" style="78" customWidth="1"/>
    <col min="4868" max="4868" width="25.140625" style="78" bestFit="1" customWidth="1"/>
    <col min="4869" max="4869" width="21" style="78" bestFit="1" customWidth="1"/>
    <col min="4870" max="4870" width="25" style="78" bestFit="1" customWidth="1"/>
    <col min="4871" max="4871" width="19.42578125" style="78" bestFit="1" customWidth="1"/>
    <col min="4872" max="4872" width="18.5703125" style="78" customWidth="1"/>
    <col min="4873" max="4873" width="14.85546875" style="78" bestFit="1" customWidth="1"/>
    <col min="4874" max="5120" width="11.42578125" style="78"/>
    <col min="5121" max="5121" width="101.7109375" style="78" customWidth="1"/>
    <col min="5122" max="5122" width="44" style="78" customWidth="1"/>
    <col min="5123" max="5123" width="18.7109375" style="78" customWidth="1"/>
    <col min="5124" max="5124" width="25.140625" style="78" bestFit="1" customWidth="1"/>
    <col min="5125" max="5125" width="21" style="78" bestFit="1" customWidth="1"/>
    <col min="5126" max="5126" width="25" style="78" bestFit="1" customWidth="1"/>
    <col min="5127" max="5127" width="19.42578125" style="78" bestFit="1" customWidth="1"/>
    <col min="5128" max="5128" width="18.5703125" style="78" customWidth="1"/>
    <col min="5129" max="5129" width="14.85546875" style="78" bestFit="1" customWidth="1"/>
    <col min="5130" max="5376" width="11.42578125" style="78"/>
    <col min="5377" max="5377" width="101.7109375" style="78" customWidth="1"/>
    <col min="5378" max="5378" width="44" style="78" customWidth="1"/>
    <col min="5379" max="5379" width="18.7109375" style="78" customWidth="1"/>
    <col min="5380" max="5380" width="25.140625" style="78" bestFit="1" customWidth="1"/>
    <col min="5381" max="5381" width="21" style="78" bestFit="1" customWidth="1"/>
    <col min="5382" max="5382" width="25" style="78" bestFit="1" customWidth="1"/>
    <col min="5383" max="5383" width="19.42578125" style="78" bestFit="1" customWidth="1"/>
    <col min="5384" max="5384" width="18.5703125" style="78" customWidth="1"/>
    <col min="5385" max="5385" width="14.85546875" style="78" bestFit="1" customWidth="1"/>
    <col min="5386" max="5632" width="11.42578125" style="78"/>
    <col min="5633" max="5633" width="101.7109375" style="78" customWidth="1"/>
    <col min="5634" max="5634" width="44" style="78" customWidth="1"/>
    <col min="5635" max="5635" width="18.7109375" style="78" customWidth="1"/>
    <col min="5636" max="5636" width="25.140625" style="78" bestFit="1" customWidth="1"/>
    <col min="5637" max="5637" width="21" style="78" bestFit="1" customWidth="1"/>
    <col min="5638" max="5638" width="25" style="78" bestFit="1" customWidth="1"/>
    <col min="5639" max="5639" width="19.42578125" style="78" bestFit="1" customWidth="1"/>
    <col min="5640" max="5640" width="18.5703125" style="78" customWidth="1"/>
    <col min="5641" max="5641" width="14.85546875" style="78" bestFit="1" customWidth="1"/>
    <col min="5642" max="5888" width="11.42578125" style="78"/>
    <col min="5889" max="5889" width="101.7109375" style="78" customWidth="1"/>
    <col min="5890" max="5890" width="44" style="78" customWidth="1"/>
    <col min="5891" max="5891" width="18.7109375" style="78" customWidth="1"/>
    <col min="5892" max="5892" width="25.140625" style="78" bestFit="1" customWidth="1"/>
    <col min="5893" max="5893" width="21" style="78" bestFit="1" customWidth="1"/>
    <col min="5894" max="5894" width="25" style="78" bestFit="1" customWidth="1"/>
    <col min="5895" max="5895" width="19.42578125" style="78" bestFit="1" customWidth="1"/>
    <col min="5896" max="5896" width="18.5703125" style="78" customWidth="1"/>
    <col min="5897" max="5897" width="14.85546875" style="78" bestFit="1" customWidth="1"/>
    <col min="5898" max="6144" width="11.42578125" style="78"/>
    <col min="6145" max="6145" width="101.7109375" style="78" customWidth="1"/>
    <col min="6146" max="6146" width="44" style="78" customWidth="1"/>
    <col min="6147" max="6147" width="18.7109375" style="78" customWidth="1"/>
    <col min="6148" max="6148" width="25.140625" style="78" bestFit="1" customWidth="1"/>
    <col min="6149" max="6149" width="21" style="78" bestFit="1" customWidth="1"/>
    <col min="6150" max="6150" width="25" style="78" bestFit="1" customWidth="1"/>
    <col min="6151" max="6151" width="19.42578125" style="78" bestFit="1" customWidth="1"/>
    <col min="6152" max="6152" width="18.5703125" style="78" customWidth="1"/>
    <col min="6153" max="6153" width="14.85546875" style="78" bestFit="1" customWidth="1"/>
    <col min="6154" max="6400" width="11.42578125" style="78"/>
    <col min="6401" max="6401" width="101.7109375" style="78" customWidth="1"/>
    <col min="6402" max="6402" width="44" style="78" customWidth="1"/>
    <col min="6403" max="6403" width="18.7109375" style="78" customWidth="1"/>
    <col min="6404" max="6404" width="25.140625" style="78" bestFit="1" customWidth="1"/>
    <col min="6405" max="6405" width="21" style="78" bestFit="1" customWidth="1"/>
    <col min="6406" max="6406" width="25" style="78" bestFit="1" customWidth="1"/>
    <col min="6407" max="6407" width="19.42578125" style="78" bestFit="1" customWidth="1"/>
    <col min="6408" max="6408" width="18.5703125" style="78" customWidth="1"/>
    <col min="6409" max="6409" width="14.85546875" style="78" bestFit="1" customWidth="1"/>
    <col min="6410" max="6656" width="11.42578125" style="78"/>
    <col min="6657" max="6657" width="101.7109375" style="78" customWidth="1"/>
    <col min="6658" max="6658" width="44" style="78" customWidth="1"/>
    <col min="6659" max="6659" width="18.7109375" style="78" customWidth="1"/>
    <col min="6660" max="6660" width="25.140625" style="78" bestFit="1" customWidth="1"/>
    <col min="6661" max="6661" width="21" style="78" bestFit="1" customWidth="1"/>
    <col min="6662" max="6662" width="25" style="78" bestFit="1" customWidth="1"/>
    <col min="6663" max="6663" width="19.42578125" style="78" bestFit="1" customWidth="1"/>
    <col min="6664" max="6664" width="18.5703125" style="78" customWidth="1"/>
    <col min="6665" max="6665" width="14.85546875" style="78" bestFit="1" customWidth="1"/>
    <col min="6666" max="6912" width="11.42578125" style="78"/>
    <col min="6913" max="6913" width="101.7109375" style="78" customWidth="1"/>
    <col min="6914" max="6914" width="44" style="78" customWidth="1"/>
    <col min="6915" max="6915" width="18.7109375" style="78" customWidth="1"/>
    <col min="6916" max="6916" width="25.140625" style="78" bestFit="1" customWidth="1"/>
    <col min="6917" max="6917" width="21" style="78" bestFit="1" customWidth="1"/>
    <col min="6918" max="6918" width="25" style="78" bestFit="1" customWidth="1"/>
    <col min="6919" max="6919" width="19.42578125" style="78" bestFit="1" customWidth="1"/>
    <col min="6920" max="6920" width="18.5703125" style="78" customWidth="1"/>
    <col min="6921" max="6921" width="14.85546875" style="78" bestFit="1" customWidth="1"/>
    <col min="6922" max="7168" width="11.42578125" style="78"/>
    <col min="7169" max="7169" width="101.7109375" style="78" customWidth="1"/>
    <col min="7170" max="7170" width="44" style="78" customWidth="1"/>
    <col min="7171" max="7171" width="18.7109375" style="78" customWidth="1"/>
    <col min="7172" max="7172" width="25.140625" style="78" bestFit="1" customWidth="1"/>
    <col min="7173" max="7173" width="21" style="78" bestFit="1" customWidth="1"/>
    <col min="7174" max="7174" width="25" style="78" bestFit="1" customWidth="1"/>
    <col min="7175" max="7175" width="19.42578125" style="78" bestFit="1" customWidth="1"/>
    <col min="7176" max="7176" width="18.5703125" style="78" customWidth="1"/>
    <col min="7177" max="7177" width="14.85546875" style="78" bestFit="1" customWidth="1"/>
    <col min="7178" max="7424" width="11.42578125" style="78"/>
    <col min="7425" max="7425" width="101.7109375" style="78" customWidth="1"/>
    <col min="7426" max="7426" width="44" style="78" customWidth="1"/>
    <col min="7427" max="7427" width="18.7109375" style="78" customWidth="1"/>
    <col min="7428" max="7428" width="25.140625" style="78" bestFit="1" customWidth="1"/>
    <col min="7429" max="7429" width="21" style="78" bestFit="1" customWidth="1"/>
    <col min="7430" max="7430" width="25" style="78" bestFit="1" customWidth="1"/>
    <col min="7431" max="7431" width="19.42578125" style="78" bestFit="1" customWidth="1"/>
    <col min="7432" max="7432" width="18.5703125" style="78" customWidth="1"/>
    <col min="7433" max="7433" width="14.85546875" style="78" bestFit="1" customWidth="1"/>
    <col min="7434" max="7680" width="11.42578125" style="78"/>
    <col min="7681" max="7681" width="101.7109375" style="78" customWidth="1"/>
    <col min="7682" max="7682" width="44" style="78" customWidth="1"/>
    <col min="7683" max="7683" width="18.7109375" style="78" customWidth="1"/>
    <col min="7684" max="7684" width="25.140625" style="78" bestFit="1" customWidth="1"/>
    <col min="7685" max="7685" width="21" style="78" bestFit="1" customWidth="1"/>
    <col min="7686" max="7686" width="25" style="78" bestFit="1" customWidth="1"/>
    <col min="7687" max="7687" width="19.42578125" style="78" bestFit="1" customWidth="1"/>
    <col min="7688" max="7688" width="18.5703125" style="78" customWidth="1"/>
    <col min="7689" max="7689" width="14.85546875" style="78" bestFit="1" customWidth="1"/>
    <col min="7690" max="7936" width="11.42578125" style="78"/>
    <col min="7937" max="7937" width="101.7109375" style="78" customWidth="1"/>
    <col min="7938" max="7938" width="44" style="78" customWidth="1"/>
    <col min="7939" max="7939" width="18.7109375" style="78" customWidth="1"/>
    <col min="7940" max="7940" width="25.140625" style="78" bestFit="1" customWidth="1"/>
    <col min="7941" max="7941" width="21" style="78" bestFit="1" customWidth="1"/>
    <col min="7942" max="7942" width="25" style="78" bestFit="1" customWidth="1"/>
    <col min="7943" max="7943" width="19.42578125" style="78" bestFit="1" customWidth="1"/>
    <col min="7944" max="7944" width="18.5703125" style="78" customWidth="1"/>
    <col min="7945" max="7945" width="14.85546875" style="78" bestFit="1" customWidth="1"/>
    <col min="7946" max="8192" width="11.42578125" style="78"/>
    <col min="8193" max="8193" width="101.7109375" style="78" customWidth="1"/>
    <col min="8194" max="8194" width="44" style="78" customWidth="1"/>
    <col min="8195" max="8195" width="18.7109375" style="78" customWidth="1"/>
    <col min="8196" max="8196" width="25.140625" style="78" bestFit="1" customWidth="1"/>
    <col min="8197" max="8197" width="21" style="78" bestFit="1" customWidth="1"/>
    <col min="8198" max="8198" width="25" style="78" bestFit="1" customWidth="1"/>
    <col min="8199" max="8199" width="19.42578125" style="78" bestFit="1" customWidth="1"/>
    <col min="8200" max="8200" width="18.5703125" style="78" customWidth="1"/>
    <col min="8201" max="8201" width="14.85546875" style="78" bestFit="1" customWidth="1"/>
    <col min="8202" max="8448" width="11.42578125" style="78"/>
    <col min="8449" max="8449" width="101.7109375" style="78" customWidth="1"/>
    <col min="8450" max="8450" width="44" style="78" customWidth="1"/>
    <col min="8451" max="8451" width="18.7109375" style="78" customWidth="1"/>
    <col min="8452" max="8452" width="25.140625" style="78" bestFit="1" customWidth="1"/>
    <col min="8453" max="8453" width="21" style="78" bestFit="1" customWidth="1"/>
    <col min="8454" max="8454" width="25" style="78" bestFit="1" customWidth="1"/>
    <col min="8455" max="8455" width="19.42578125" style="78" bestFit="1" customWidth="1"/>
    <col min="8456" max="8456" width="18.5703125" style="78" customWidth="1"/>
    <col min="8457" max="8457" width="14.85546875" style="78" bestFit="1" customWidth="1"/>
    <col min="8458" max="8704" width="11.42578125" style="78"/>
    <col min="8705" max="8705" width="101.7109375" style="78" customWidth="1"/>
    <col min="8706" max="8706" width="44" style="78" customWidth="1"/>
    <col min="8707" max="8707" width="18.7109375" style="78" customWidth="1"/>
    <col min="8708" max="8708" width="25.140625" style="78" bestFit="1" customWidth="1"/>
    <col min="8709" max="8709" width="21" style="78" bestFit="1" customWidth="1"/>
    <col min="8710" max="8710" width="25" style="78" bestFit="1" customWidth="1"/>
    <col min="8711" max="8711" width="19.42578125" style="78" bestFit="1" customWidth="1"/>
    <col min="8712" max="8712" width="18.5703125" style="78" customWidth="1"/>
    <col min="8713" max="8713" width="14.85546875" style="78" bestFit="1" customWidth="1"/>
    <col min="8714" max="8960" width="11.42578125" style="78"/>
    <col min="8961" max="8961" width="101.7109375" style="78" customWidth="1"/>
    <col min="8962" max="8962" width="44" style="78" customWidth="1"/>
    <col min="8963" max="8963" width="18.7109375" style="78" customWidth="1"/>
    <col min="8964" max="8964" width="25.140625" style="78" bestFit="1" customWidth="1"/>
    <col min="8965" max="8965" width="21" style="78" bestFit="1" customWidth="1"/>
    <col min="8966" max="8966" width="25" style="78" bestFit="1" customWidth="1"/>
    <col min="8967" max="8967" width="19.42578125" style="78" bestFit="1" customWidth="1"/>
    <col min="8968" max="8968" width="18.5703125" style="78" customWidth="1"/>
    <col min="8969" max="8969" width="14.85546875" style="78" bestFit="1" customWidth="1"/>
    <col min="8970" max="9216" width="11.42578125" style="78"/>
    <col min="9217" max="9217" width="101.7109375" style="78" customWidth="1"/>
    <col min="9218" max="9218" width="44" style="78" customWidth="1"/>
    <col min="9219" max="9219" width="18.7109375" style="78" customWidth="1"/>
    <col min="9220" max="9220" width="25.140625" style="78" bestFit="1" customWidth="1"/>
    <col min="9221" max="9221" width="21" style="78" bestFit="1" customWidth="1"/>
    <col min="9222" max="9222" width="25" style="78" bestFit="1" customWidth="1"/>
    <col min="9223" max="9223" width="19.42578125" style="78" bestFit="1" customWidth="1"/>
    <col min="9224" max="9224" width="18.5703125" style="78" customWidth="1"/>
    <col min="9225" max="9225" width="14.85546875" style="78" bestFit="1" customWidth="1"/>
    <col min="9226" max="9472" width="11.42578125" style="78"/>
    <col min="9473" max="9473" width="101.7109375" style="78" customWidth="1"/>
    <col min="9474" max="9474" width="44" style="78" customWidth="1"/>
    <col min="9475" max="9475" width="18.7109375" style="78" customWidth="1"/>
    <col min="9476" max="9476" width="25.140625" style="78" bestFit="1" customWidth="1"/>
    <col min="9477" max="9477" width="21" style="78" bestFit="1" customWidth="1"/>
    <col min="9478" max="9478" width="25" style="78" bestFit="1" customWidth="1"/>
    <col min="9479" max="9479" width="19.42578125" style="78" bestFit="1" customWidth="1"/>
    <col min="9480" max="9480" width="18.5703125" style="78" customWidth="1"/>
    <col min="9481" max="9481" width="14.85546875" style="78" bestFit="1" customWidth="1"/>
    <col min="9482" max="9728" width="11.42578125" style="78"/>
    <col min="9729" max="9729" width="101.7109375" style="78" customWidth="1"/>
    <col min="9730" max="9730" width="44" style="78" customWidth="1"/>
    <col min="9731" max="9731" width="18.7109375" style="78" customWidth="1"/>
    <col min="9732" max="9732" width="25.140625" style="78" bestFit="1" customWidth="1"/>
    <col min="9733" max="9733" width="21" style="78" bestFit="1" customWidth="1"/>
    <col min="9734" max="9734" width="25" style="78" bestFit="1" customWidth="1"/>
    <col min="9735" max="9735" width="19.42578125" style="78" bestFit="1" customWidth="1"/>
    <col min="9736" max="9736" width="18.5703125" style="78" customWidth="1"/>
    <col min="9737" max="9737" width="14.85546875" style="78" bestFit="1" customWidth="1"/>
    <col min="9738" max="9984" width="11.42578125" style="78"/>
    <col min="9985" max="9985" width="101.7109375" style="78" customWidth="1"/>
    <col min="9986" max="9986" width="44" style="78" customWidth="1"/>
    <col min="9987" max="9987" width="18.7109375" style="78" customWidth="1"/>
    <col min="9988" max="9988" width="25.140625" style="78" bestFit="1" customWidth="1"/>
    <col min="9989" max="9989" width="21" style="78" bestFit="1" customWidth="1"/>
    <col min="9990" max="9990" width="25" style="78" bestFit="1" customWidth="1"/>
    <col min="9991" max="9991" width="19.42578125" style="78" bestFit="1" customWidth="1"/>
    <col min="9992" max="9992" width="18.5703125" style="78" customWidth="1"/>
    <col min="9993" max="9993" width="14.85546875" style="78" bestFit="1" customWidth="1"/>
    <col min="9994" max="10240" width="11.42578125" style="78"/>
    <col min="10241" max="10241" width="101.7109375" style="78" customWidth="1"/>
    <col min="10242" max="10242" width="44" style="78" customWidth="1"/>
    <col min="10243" max="10243" width="18.7109375" style="78" customWidth="1"/>
    <col min="10244" max="10244" width="25.140625" style="78" bestFit="1" customWidth="1"/>
    <col min="10245" max="10245" width="21" style="78" bestFit="1" customWidth="1"/>
    <col min="10246" max="10246" width="25" style="78" bestFit="1" customWidth="1"/>
    <col min="10247" max="10247" width="19.42578125" style="78" bestFit="1" customWidth="1"/>
    <col min="10248" max="10248" width="18.5703125" style="78" customWidth="1"/>
    <col min="10249" max="10249" width="14.85546875" style="78" bestFit="1" customWidth="1"/>
    <col min="10250" max="10496" width="11.42578125" style="78"/>
    <col min="10497" max="10497" width="101.7109375" style="78" customWidth="1"/>
    <col min="10498" max="10498" width="44" style="78" customWidth="1"/>
    <col min="10499" max="10499" width="18.7109375" style="78" customWidth="1"/>
    <col min="10500" max="10500" width="25.140625" style="78" bestFit="1" customWidth="1"/>
    <col min="10501" max="10501" width="21" style="78" bestFit="1" customWidth="1"/>
    <col min="10502" max="10502" width="25" style="78" bestFit="1" customWidth="1"/>
    <col min="10503" max="10503" width="19.42578125" style="78" bestFit="1" customWidth="1"/>
    <col min="10504" max="10504" width="18.5703125" style="78" customWidth="1"/>
    <col min="10505" max="10505" width="14.85546875" style="78" bestFit="1" customWidth="1"/>
    <col min="10506" max="10752" width="11.42578125" style="78"/>
    <col min="10753" max="10753" width="101.7109375" style="78" customWidth="1"/>
    <col min="10754" max="10754" width="44" style="78" customWidth="1"/>
    <col min="10755" max="10755" width="18.7109375" style="78" customWidth="1"/>
    <col min="10756" max="10756" width="25.140625" style="78" bestFit="1" customWidth="1"/>
    <col min="10757" max="10757" width="21" style="78" bestFit="1" customWidth="1"/>
    <col min="10758" max="10758" width="25" style="78" bestFit="1" customWidth="1"/>
    <col min="10759" max="10759" width="19.42578125" style="78" bestFit="1" customWidth="1"/>
    <col min="10760" max="10760" width="18.5703125" style="78" customWidth="1"/>
    <col min="10761" max="10761" width="14.85546875" style="78" bestFit="1" customWidth="1"/>
    <col min="10762" max="11008" width="11.42578125" style="78"/>
    <col min="11009" max="11009" width="101.7109375" style="78" customWidth="1"/>
    <col min="11010" max="11010" width="44" style="78" customWidth="1"/>
    <col min="11011" max="11011" width="18.7109375" style="78" customWidth="1"/>
    <col min="11012" max="11012" width="25.140625" style="78" bestFit="1" customWidth="1"/>
    <col min="11013" max="11013" width="21" style="78" bestFit="1" customWidth="1"/>
    <col min="11014" max="11014" width="25" style="78" bestFit="1" customWidth="1"/>
    <col min="11015" max="11015" width="19.42578125" style="78" bestFit="1" customWidth="1"/>
    <col min="11016" max="11016" width="18.5703125" style="78" customWidth="1"/>
    <col min="11017" max="11017" width="14.85546875" style="78" bestFit="1" customWidth="1"/>
    <col min="11018" max="11264" width="11.42578125" style="78"/>
    <col min="11265" max="11265" width="101.7109375" style="78" customWidth="1"/>
    <col min="11266" max="11266" width="44" style="78" customWidth="1"/>
    <col min="11267" max="11267" width="18.7109375" style="78" customWidth="1"/>
    <col min="11268" max="11268" width="25.140625" style="78" bestFit="1" customWidth="1"/>
    <col min="11269" max="11269" width="21" style="78" bestFit="1" customWidth="1"/>
    <col min="11270" max="11270" width="25" style="78" bestFit="1" customWidth="1"/>
    <col min="11271" max="11271" width="19.42578125" style="78" bestFit="1" customWidth="1"/>
    <col min="11272" max="11272" width="18.5703125" style="78" customWidth="1"/>
    <col min="11273" max="11273" width="14.85546875" style="78" bestFit="1" customWidth="1"/>
    <col min="11274" max="11520" width="11.42578125" style="78"/>
    <col min="11521" max="11521" width="101.7109375" style="78" customWidth="1"/>
    <col min="11522" max="11522" width="44" style="78" customWidth="1"/>
    <col min="11523" max="11523" width="18.7109375" style="78" customWidth="1"/>
    <col min="11524" max="11524" width="25.140625" style="78" bestFit="1" customWidth="1"/>
    <col min="11525" max="11525" width="21" style="78" bestFit="1" customWidth="1"/>
    <col min="11526" max="11526" width="25" style="78" bestFit="1" customWidth="1"/>
    <col min="11527" max="11527" width="19.42578125" style="78" bestFit="1" customWidth="1"/>
    <col min="11528" max="11528" width="18.5703125" style="78" customWidth="1"/>
    <col min="11529" max="11529" width="14.85546875" style="78" bestFit="1" customWidth="1"/>
    <col min="11530" max="11776" width="11.42578125" style="78"/>
    <col min="11777" max="11777" width="101.7109375" style="78" customWidth="1"/>
    <col min="11778" max="11778" width="44" style="78" customWidth="1"/>
    <col min="11779" max="11779" width="18.7109375" style="78" customWidth="1"/>
    <col min="11780" max="11780" width="25.140625" style="78" bestFit="1" customWidth="1"/>
    <col min="11781" max="11781" width="21" style="78" bestFit="1" customWidth="1"/>
    <col min="11782" max="11782" width="25" style="78" bestFit="1" customWidth="1"/>
    <col min="11783" max="11783" width="19.42578125" style="78" bestFit="1" customWidth="1"/>
    <col min="11784" max="11784" width="18.5703125" style="78" customWidth="1"/>
    <col min="11785" max="11785" width="14.85546875" style="78" bestFit="1" customWidth="1"/>
    <col min="11786" max="12032" width="11.42578125" style="78"/>
    <col min="12033" max="12033" width="101.7109375" style="78" customWidth="1"/>
    <col min="12034" max="12034" width="44" style="78" customWidth="1"/>
    <col min="12035" max="12035" width="18.7109375" style="78" customWidth="1"/>
    <col min="12036" max="12036" width="25.140625" style="78" bestFit="1" customWidth="1"/>
    <col min="12037" max="12037" width="21" style="78" bestFit="1" customWidth="1"/>
    <col min="12038" max="12038" width="25" style="78" bestFit="1" customWidth="1"/>
    <col min="12039" max="12039" width="19.42578125" style="78" bestFit="1" customWidth="1"/>
    <col min="12040" max="12040" width="18.5703125" style="78" customWidth="1"/>
    <col min="12041" max="12041" width="14.85546875" style="78" bestFit="1" customWidth="1"/>
    <col min="12042" max="12288" width="11.42578125" style="78"/>
    <col min="12289" max="12289" width="101.7109375" style="78" customWidth="1"/>
    <col min="12290" max="12290" width="44" style="78" customWidth="1"/>
    <col min="12291" max="12291" width="18.7109375" style="78" customWidth="1"/>
    <col min="12292" max="12292" width="25.140625" style="78" bestFit="1" customWidth="1"/>
    <col min="12293" max="12293" width="21" style="78" bestFit="1" customWidth="1"/>
    <col min="12294" max="12294" width="25" style="78" bestFit="1" customWidth="1"/>
    <col min="12295" max="12295" width="19.42578125" style="78" bestFit="1" customWidth="1"/>
    <col min="12296" max="12296" width="18.5703125" style="78" customWidth="1"/>
    <col min="12297" max="12297" width="14.85546875" style="78" bestFit="1" customWidth="1"/>
    <col min="12298" max="12544" width="11.42578125" style="78"/>
    <col min="12545" max="12545" width="101.7109375" style="78" customWidth="1"/>
    <col min="12546" max="12546" width="44" style="78" customWidth="1"/>
    <col min="12547" max="12547" width="18.7109375" style="78" customWidth="1"/>
    <col min="12548" max="12548" width="25.140625" style="78" bestFit="1" customWidth="1"/>
    <col min="12549" max="12549" width="21" style="78" bestFit="1" customWidth="1"/>
    <col min="12550" max="12550" width="25" style="78" bestFit="1" customWidth="1"/>
    <col min="12551" max="12551" width="19.42578125" style="78" bestFit="1" customWidth="1"/>
    <col min="12552" max="12552" width="18.5703125" style="78" customWidth="1"/>
    <col min="12553" max="12553" width="14.85546875" style="78" bestFit="1" customWidth="1"/>
    <col min="12554" max="12800" width="11.42578125" style="78"/>
    <col min="12801" max="12801" width="101.7109375" style="78" customWidth="1"/>
    <col min="12802" max="12802" width="44" style="78" customWidth="1"/>
    <col min="12803" max="12803" width="18.7109375" style="78" customWidth="1"/>
    <col min="12804" max="12804" width="25.140625" style="78" bestFit="1" customWidth="1"/>
    <col min="12805" max="12805" width="21" style="78" bestFit="1" customWidth="1"/>
    <col min="12806" max="12806" width="25" style="78" bestFit="1" customWidth="1"/>
    <col min="12807" max="12807" width="19.42578125" style="78" bestFit="1" customWidth="1"/>
    <col min="12808" max="12808" width="18.5703125" style="78" customWidth="1"/>
    <col min="12809" max="12809" width="14.85546875" style="78" bestFit="1" customWidth="1"/>
    <col min="12810" max="13056" width="11.42578125" style="78"/>
    <col min="13057" max="13057" width="101.7109375" style="78" customWidth="1"/>
    <col min="13058" max="13058" width="44" style="78" customWidth="1"/>
    <col min="13059" max="13059" width="18.7109375" style="78" customWidth="1"/>
    <col min="13060" max="13060" width="25.140625" style="78" bestFit="1" customWidth="1"/>
    <col min="13061" max="13061" width="21" style="78" bestFit="1" customWidth="1"/>
    <col min="13062" max="13062" width="25" style="78" bestFit="1" customWidth="1"/>
    <col min="13063" max="13063" width="19.42578125" style="78" bestFit="1" customWidth="1"/>
    <col min="13064" max="13064" width="18.5703125" style="78" customWidth="1"/>
    <col min="13065" max="13065" width="14.85546875" style="78" bestFit="1" customWidth="1"/>
    <col min="13066" max="13312" width="11.42578125" style="78"/>
    <col min="13313" max="13313" width="101.7109375" style="78" customWidth="1"/>
    <col min="13314" max="13314" width="44" style="78" customWidth="1"/>
    <col min="13315" max="13315" width="18.7109375" style="78" customWidth="1"/>
    <col min="13316" max="13316" width="25.140625" style="78" bestFit="1" customWidth="1"/>
    <col min="13317" max="13317" width="21" style="78" bestFit="1" customWidth="1"/>
    <col min="13318" max="13318" width="25" style="78" bestFit="1" customWidth="1"/>
    <col min="13319" max="13319" width="19.42578125" style="78" bestFit="1" customWidth="1"/>
    <col min="13320" max="13320" width="18.5703125" style="78" customWidth="1"/>
    <col min="13321" max="13321" width="14.85546875" style="78" bestFit="1" customWidth="1"/>
    <col min="13322" max="13568" width="11.42578125" style="78"/>
    <col min="13569" max="13569" width="101.7109375" style="78" customWidth="1"/>
    <col min="13570" max="13570" width="44" style="78" customWidth="1"/>
    <col min="13571" max="13571" width="18.7109375" style="78" customWidth="1"/>
    <col min="13572" max="13572" width="25.140625" style="78" bestFit="1" customWidth="1"/>
    <col min="13573" max="13573" width="21" style="78" bestFit="1" customWidth="1"/>
    <col min="13574" max="13574" width="25" style="78" bestFit="1" customWidth="1"/>
    <col min="13575" max="13575" width="19.42578125" style="78" bestFit="1" customWidth="1"/>
    <col min="13576" max="13576" width="18.5703125" style="78" customWidth="1"/>
    <col min="13577" max="13577" width="14.85546875" style="78" bestFit="1" customWidth="1"/>
    <col min="13578" max="13824" width="11.42578125" style="78"/>
    <col min="13825" max="13825" width="101.7109375" style="78" customWidth="1"/>
    <col min="13826" max="13826" width="44" style="78" customWidth="1"/>
    <col min="13827" max="13827" width="18.7109375" style="78" customWidth="1"/>
    <col min="13828" max="13828" width="25.140625" style="78" bestFit="1" customWidth="1"/>
    <col min="13829" max="13829" width="21" style="78" bestFit="1" customWidth="1"/>
    <col min="13830" max="13830" width="25" style="78" bestFit="1" customWidth="1"/>
    <col min="13831" max="13831" width="19.42578125" style="78" bestFit="1" customWidth="1"/>
    <col min="13832" max="13832" width="18.5703125" style="78" customWidth="1"/>
    <col min="13833" max="13833" width="14.85546875" style="78" bestFit="1" customWidth="1"/>
    <col min="13834" max="14080" width="11.42578125" style="78"/>
    <col min="14081" max="14081" width="101.7109375" style="78" customWidth="1"/>
    <col min="14082" max="14082" width="44" style="78" customWidth="1"/>
    <col min="14083" max="14083" width="18.7109375" style="78" customWidth="1"/>
    <col min="14084" max="14084" width="25.140625" style="78" bestFit="1" customWidth="1"/>
    <col min="14085" max="14085" width="21" style="78" bestFit="1" customWidth="1"/>
    <col min="14086" max="14086" width="25" style="78" bestFit="1" customWidth="1"/>
    <col min="14087" max="14087" width="19.42578125" style="78" bestFit="1" customWidth="1"/>
    <col min="14088" max="14088" width="18.5703125" style="78" customWidth="1"/>
    <col min="14089" max="14089" width="14.85546875" style="78" bestFit="1" customWidth="1"/>
    <col min="14090" max="14336" width="11.42578125" style="78"/>
    <col min="14337" max="14337" width="101.7109375" style="78" customWidth="1"/>
    <col min="14338" max="14338" width="44" style="78" customWidth="1"/>
    <col min="14339" max="14339" width="18.7109375" style="78" customWidth="1"/>
    <col min="14340" max="14340" width="25.140625" style="78" bestFit="1" customWidth="1"/>
    <col min="14341" max="14341" width="21" style="78" bestFit="1" customWidth="1"/>
    <col min="14342" max="14342" width="25" style="78" bestFit="1" customWidth="1"/>
    <col min="14343" max="14343" width="19.42578125" style="78" bestFit="1" customWidth="1"/>
    <col min="14344" max="14344" width="18.5703125" style="78" customWidth="1"/>
    <col min="14345" max="14345" width="14.85546875" style="78" bestFit="1" customWidth="1"/>
    <col min="14346" max="14592" width="11.42578125" style="78"/>
    <col min="14593" max="14593" width="101.7109375" style="78" customWidth="1"/>
    <col min="14594" max="14594" width="44" style="78" customWidth="1"/>
    <col min="14595" max="14595" width="18.7109375" style="78" customWidth="1"/>
    <col min="14596" max="14596" width="25.140625" style="78" bestFit="1" customWidth="1"/>
    <col min="14597" max="14597" width="21" style="78" bestFit="1" customWidth="1"/>
    <col min="14598" max="14598" width="25" style="78" bestFit="1" customWidth="1"/>
    <col min="14599" max="14599" width="19.42578125" style="78" bestFit="1" customWidth="1"/>
    <col min="14600" max="14600" width="18.5703125" style="78" customWidth="1"/>
    <col min="14601" max="14601" width="14.85546875" style="78" bestFit="1" customWidth="1"/>
    <col min="14602" max="14848" width="11.42578125" style="78"/>
    <col min="14849" max="14849" width="101.7109375" style="78" customWidth="1"/>
    <col min="14850" max="14850" width="44" style="78" customWidth="1"/>
    <col min="14851" max="14851" width="18.7109375" style="78" customWidth="1"/>
    <col min="14852" max="14852" width="25.140625" style="78" bestFit="1" customWidth="1"/>
    <col min="14853" max="14853" width="21" style="78" bestFit="1" customWidth="1"/>
    <col min="14854" max="14854" width="25" style="78" bestFit="1" customWidth="1"/>
    <col min="14855" max="14855" width="19.42578125" style="78" bestFit="1" customWidth="1"/>
    <col min="14856" max="14856" width="18.5703125" style="78" customWidth="1"/>
    <col min="14857" max="14857" width="14.85546875" style="78" bestFit="1" customWidth="1"/>
    <col min="14858" max="15104" width="11.42578125" style="78"/>
    <col min="15105" max="15105" width="101.7109375" style="78" customWidth="1"/>
    <col min="15106" max="15106" width="44" style="78" customWidth="1"/>
    <col min="15107" max="15107" width="18.7109375" style="78" customWidth="1"/>
    <col min="15108" max="15108" width="25.140625" style="78" bestFit="1" customWidth="1"/>
    <col min="15109" max="15109" width="21" style="78" bestFit="1" customWidth="1"/>
    <col min="15110" max="15110" width="25" style="78" bestFit="1" customWidth="1"/>
    <col min="15111" max="15111" width="19.42578125" style="78" bestFit="1" customWidth="1"/>
    <col min="15112" max="15112" width="18.5703125" style="78" customWidth="1"/>
    <col min="15113" max="15113" width="14.85546875" style="78" bestFit="1" customWidth="1"/>
    <col min="15114" max="15360" width="11.42578125" style="78"/>
    <col min="15361" max="15361" width="101.7109375" style="78" customWidth="1"/>
    <col min="15362" max="15362" width="44" style="78" customWidth="1"/>
    <col min="15363" max="15363" width="18.7109375" style="78" customWidth="1"/>
    <col min="15364" max="15364" width="25.140625" style="78" bestFit="1" customWidth="1"/>
    <col min="15365" max="15365" width="21" style="78" bestFit="1" customWidth="1"/>
    <col min="15366" max="15366" width="25" style="78" bestFit="1" customWidth="1"/>
    <col min="15367" max="15367" width="19.42578125" style="78" bestFit="1" customWidth="1"/>
    <col min="15368" max="15368" width="18.5703125" style="78" customWidth="1"/>
    <col min="15369" max="15369" width="14.85546875" style="78" bestFit="1" customWidth="1"/>
    <col min="15370" max="15616" width="11.42578125" style="78"/>
    <col min="15617" max="15617" width="101.7109375" style="78" customWidth="1"/>
    <col min="15618" max="15618" width="44" style="78" customWidth="1"/>
    <col min="15619" max="15619" width="18.7109375" style="78" customWidth="1"/>
    <col min="15620" max="15620" width="25.140625" style="78" bestFit="1" customWidth="1"/>
    <col min="15621" max="15621" width="21" style="78" bestFit="1" customWidth="1"/>
    <col min="15622" max="15622" width="25" style="78" bestFit="1" customWidth="1"/>
    <col min="15623" max="15623" width="19.42578125" style="78" bestFit="1" customWidth="1"/>
    <col min="15624" max="15624" width="18.5703125" style="78" customWidth="1"/>
    <col min="15625" max="15625" width="14.85546875" style="78" bestFit="1" customWidth="1"/>
    <col min="15626" max="15872" width="11.42578125" style="78"/>
    <col min="15873" max="15873" width="101.7109375" style="78" customWidth="1"/>
    <col min="15874" max="15874" width="44" style="78" customWidth="1"/>
    <col min="15875" max="15875" width="18.7109375" style="78" customWidth="1"/>
    <col min="15876" max="15876" width="25.140625" style="78" bestFit="1" customWidth="1"/>
    <col min="15877" max="15877" width="21" style="78" bestFit="1" customWidth="1"/>
    <col min="15878" max="15878" width="25" style="78" bestFit="1" customWidth="1"/>
    <col min="15879" max="15879" width="19.42578125" style="78" bestFit="1" customWidth="1"/>
    <col min="15880" max="15880" width="18.5703125" style="78" customWidth="1"/>
    <col min="15881" max="15881" width="14.85546875" style="78" bestFit="1" customWidth="1"/>
    <col min="15882" max="16128" width="11.42578125" style="78"/>
    <col min="16129" max="16129" width="101.7109375" style="78" customWidth="1"/>
    <col min="16130" max="16130" width="44" style="78" customWidth="1"/>
    <col min="16131" max="16131" width="18.7109375" style="78" customWidth="1"/>
    <col min="16132" max="16132" width="25.140625" style="78" bestFit="1" customWidth="1"/>
    <col min="16133" max="16133" width="21" style="78" bestFit="1" customWidth="1"/>
    <col min="16134" max="16134" width="25" style="78" bestFit="1" customWidth="1"/>
    <col min="16135" max="16135" width="19.42578125" style="78" bestFit="1" customWidth="1"/>
    <col min="16136" max="16136" width="18.5703125" style="78" customWidth="1"/>
    <col min="16137" max="16137" width="14.85546875" style="78" bestFit="1" customWidth="1"/>
    <col min="16138" max="16384" width="11.42578125" style="78"/>
  </cols>
  <sheetData>
    <row r="1" spans="1:7" ht="15" x14ac:dyDescent="0.2">
      <c r="A1" s="336" t="s">
        <v>532</v>
      </c>
      <c r="B1" s="336"/>
    </row>
    <row r="2" spans="1:7" ht="15" x14ac:dyDescent="0.2">
      <c r="A2" s="336" t="s">
        <v>533</v>
      </c>
      <c r="B2" s="336"/>
    </row>
    <row r="3" spans="1:7" ht="15" x14ac:dyDescent="0.2">
      <c r="A3" s="336" t="s">
        <v>301</v>
      </c>
      <c r="B3" s="336"/>
    </row>
    <row r="4" spans="1:7" x14ac:dyDescent="0.2">
      <c r="A4" s="79"/>
      <c r="B4" s="79"/>
    </row>
    <row r="5" spans="1:7" ht="13.5" thickBot="1" x14ac:dyDescent="0.25">
      <c r="A5" s="80"/>
      <c r="B5" s="81"/>
    </row>
    <row r="6" spans="1:7" ht="15" x14ac:dyDescent="0.2">
      <c r="A6" s="82" t="s">
        <v>302</v>
      </c>
      <c r="B6" s="83" t="s">
        <v>534</v>
      </c>
      <c r="C6" s="84"/>
    </row>
    <row r="7" spans="1:7" ht="15.75" thickBot="1" x14ac:dyDescent="0.25">
      <c r="A7" s="85"/>
      <c r="B7" s="86"/>
      <c r="C7" s="84"/>
    </row>
    <row r="8" spans="1:7" ht="24.95" customHeight="1" thickTop="1" x14ac:dyDescent="0.25">
      <c r="A8" s="87" t="s">
        <v>303</v>
      </c>
      <c r="B8" s="88">
        <f>+B10+B16</f>
        <v>1981494231</v>
      </c>
      <c r="D8" s="89"/>
    </row>
    <row r="9" spans="1:7" ht="24.95" customHeight="1" x14ac:dyDescent="0.25">
      <c r="A9" s="90"/>
      <c r="B9" s="91"/>
      <c r="D9" s="89"/>
    </row>
    <row r="10" spans="1:7" ht="24.95" customHeight="1" x14ac:dyDescent="0.25">
      <c r="A10" s="92" t="s">
        <v>304</v>
      </c>
      <c r="B10" s="91">
        <f>+B11+B12+B13+B14</f>
        <v>1911367678</v>
      </c>
      <c r="D10" s="89"/>
    </row>
    <row r="11" spans="1:7" ht="24.95" customHeight="1" x14ac:dyDescent="0.25">
      <c r="A11" s="90" t="s">
        <v>305</v>
      </c>
      <c r="B11" s="93">
        <v>1775082812</v>
      </c>
      <c r="C11" s="94"/>
      <c r="D11" s="95"/>
      <c r="E11" s="96"/>
      <c r="F11" s="96"/>
      <c r="G11" s="96"/>
    </row>
    <row r="12" spans="1:7" ht="24.95" customHeight="1" x14ac:dyDescent="0.25">
      <c r="A12" s="90" t="s">
        <v>306</v>
      </c>
      <c r="B12" s="91">
        <v>9542748</v>
      </c>
      <c r="C12" s="97"/>
      <c r="D12" s="89"/>
    </row>
    <row r="13" spans="1:7" ht="24.95" customHeight="1" x14ac:dyDescent="0.25">
      <c r="A13" s="90" t="s">
        <v>307</v>
      </c>
      <c r="B13" s="91">
        <v>40225777</v>
      </c>
      <c r="C13" s="98"/>
      <c r="D13" s="89"/>
    </row>
    <row r="14" spans="1:7" ht="24.95" customHeight="1" x14ac:dyDescent="0.25">
      <c r="A14" s="90" t="s">
        <v>308</v>
      </c>
      <c r="B14" s="91">
        <v>86516341</v>
      </c>
      <c r="C14" s="98"/>
      <c r="D14" s="89"/>
    </row>
    <row r="15" spans="1:7" ht="24.95" customHeight="1" x14ac:dyDescent="0.25">
      <c r="A15" s="90"/>
      <c r="B15" s="91"/>
      <c r="C15" s="99"/>
      <c r="D15" s="89"/>
      <c r="G15" s="100"/>
    </row>
    <row r="16" spans="1:7" ht="37.5" customHeight="1" x14ac:dyDescent="0.25">
      <c r="A16" s="92" t="s">
        <v>309</v>
      </c>
      <c r="B16" s="91">
        <f>+B17+B18</f>
        <v>70126553</v>
      </c>
      <c r="C16" s="98"/>
      <c r="D16" s="89"/>
      <c r="G16" s="100"/>
    </row>
    <row r="17" spans="1:7" ht="24.95" customHeight="1" x14ac:dyDescent="0.25">
      <c r="A17" s="90"/>
      <c r="B17" s="91"/>
      <c r="D17" s="89"/>
      <c r="G17" s="100"/>
    </row>
    <row r="18" spans="1:7" ht="24.95" customHeight="1" x14ac:dyDescent="0.25">
      <c r="A18" s="101" t="s">
        <v>310</v>
      </c>
      <c r="B18" s="91">
        <f>+B19+B20+B21+B22+B23</f>
        <v>70126553</v>
      </c>
      <c r="D18" s="89"/>
    </row>
    <row r="19" spans="1:7" ht="24.95" customHeight="1" x14ac:dyDescent="0.25">
      <c r="A19" s="90" t="s">
        <v>311</v>
      </c>
      <c r="B19" s="91">
        <v>1200000</v>
      </c>
      <c r="C19" s="102"/>
      <c r="D19" s="89"/>
    </row>
    <row r="20" spans="1:7" ht="24.95" customHeight="1" x14ac:dyDescent="0.25">
      <c r="A20" s="90" t="s">
        <v>535</v>
      </c>
      <c r="B20" s="91">
        <v>122600</v>
      </c>
      <c r="D20" s="89"/>
    </row>
    <row r="21" spans="1:7" ht="24.95" customHeight="1" x14ac:dyDescent="0.25">
      <c r="A21" s="90" t="s">
        <v>312</v>
      </c>
      <c r="B21" s="91">
        <v>27259693</v>
      </c>
      <c r="D21" s="89"/>
    </row>
    <row r="22" spans="1:7" ht="24.95" customHeight="1" x14ac:dyDescent="0.25">
      <c r="A22" s="90" t="s">
        <v>313</v>
      </c>
      <c r="B22" s="91">
        <v>41411106</v>
      </c>
      <c r="D22" s="89"/>
    </row>
    <row r="23" spans="1:7" ht="24.95" customHeight="1" x14ac:dyDescent="0.25">
      <c r="A23" s="90" t="s">
        <v>536</v>
      </c>
      <c r="B23" s="91">
        <v>133154</v>
      </c>
      <c r="C23" s="102"/>
      <c r="D23" s="89"/>
    </row>
    <row r="24" spans="1:7" ht="24.95" customHeight="1" x14ac:dyDescent="0.25">
      <c r="A24" s="103" t="s">
        <v>314</v>
      </c>
      <c r="B24" s="91">
        <f>+B25+B28</f>
        <v>178599063</v>
      </c>
      <c r="D24" s="89"/>
    </row>
    <row r="25" spans="1:7" ht="24.95" customHeight="1" x14ac:dyDescent="0.25">
      <c r="A25" s="92" t="s">
        <v>315</v>
      </c>
      <c r="B25" s="91">
        <f>+B26+B27</f>
        <v>500000</v>
      </c>
      <c r="C25" s="98"/>
      <c r="D25" s="89"/>
    </row>
    <row r="26" spans="1:7" ht="24.95" customHeight="1" x14ac:dyDescent="0.25">
      <c r="A26" s="90" t="s">
        <v>316</v>
      </c>
      <c r="B26" s="91">
        <v>500000</v>
      </c>
      <c r="C26" s="98"/>
      <c r="D26" s="89"/>
    </row>
    <row r="27" spans="1:7" ht="24.95" customHeight="1" x14ac:dyDescent="0.25">
      <c r="A27" s="90"/>
      <c r="B27" s="91"/>
      <c r="C27" s="98"/>
      <c r="D27" s="89"/>
    </row>
    <row r="28" spans="1:7" ht="24.95" customHeight="1" x14ac:dyDescent="0.25">
      <c r="A28" s="92" t="s">
        <v>317</v>
      </c>
      <c r="B28" s="91">
        <f>+B29+B37+B35+B36+B39+B32+B38+B31+B33+B42+B34+B40+B41+B30</f>
        <v>178099063</v>
      </c>
      <c r="C28" s="98"/>
      <c r="D28" s="89"/>
    </row>
    <row r="29" spans="1:7" ht="24.95" customHeight="1" x14ac:dyDescent="0.25">
      <c r="A29" s="90" t="s">
        <v>318</v>
      </c>
      <c r="B29" s="91">
        <v>491314</v>
      </c>
      <c r="D29" s="89"/>
    </row>
    <row r="30" spans="1:7" ht="24.95" customHeight="1" x14ac:dyDescent="0.25">
      <c r="A30" s="90" t="s">
        <v>537</v>
      </c>
      <c r="B30" s="91">
        <v>30276655</v>
      </c>
      <c r="D30" s="89"/>
    </row>
    <row r="31" spans="1:7" ht="24.95" customHeight="1" x14ac:dyDescent="0.25">
      <c r="A31" s="90" t="s">
        <v>319</v>
      </c>
      <c r="B31" s="91">
        <v>10919857</v>
      </c>
      <c r="D31" s="89"/>
    </row>
    <row r="32" spans="1:7" ht="24.95" customHeight="1" x14ac:dyDescent="0.25">
      <c r="A32" s="90" t="s">
        <v>538</v>
      </c>
      <c r="B32" s="91">
        <v>13282164</v>
      </c>
      <c r="D32" s="89"/>
    </row>
    <row r="33" spans="1:8" ht="24.95" customHeight="1" x14ac:dyDescent="0.25">
      <c r="A33" s="90" t="s">
        <v>320</v>
      </c>
      <c r="B33" s="91">
        <v>7889944</v>
      </c>
      <c r="D33" s="89"/>
    </row>
    <row r="34" spans="1:8" ht="24.95" customHeight="1" x14ac:dyDescent="0.25">
      <c r="A34" s="90" t="s">
        <v>321</v>
      </c>
      <c r="B34" s="91">
        <v>500000</v>
      </c>
      <c r="D34" s="89"/>
    </row>
    <row r="35" spans="1:8" ht="24.95" customHeight="1" x14ac:dyDescent="0.25">
      <c r="A35" s="90" t="s">
        <v>539</v>
      </c>
      <c r="B35" s="91">
        <v>10000</v>
      </c>
      <c r="D35" s="89"/>
    </row>
    <row r="36" spans="1:8" ht="24.95" customHeight="1" x14ac:dyDescent="0.25">
      <c r="A36" s="90" t="s">
        <v>322</v>
      </c>
      <c r="B36" s="91">
        <v>26828723</v>
      </c>
      <c r="D36" s="89"/>
    </row>
    <row r="37" spans="1:8" ht="24.95" customHeight="1" x14ac:dyDescent="0.25">
      <c r="A37" s="90" t="s">
        <v>323</v>
      </c>
      <c r="B37" s="91">
        <v>16770982</v>
      </c>
      <c r="D37" s="89"/>
    </row>
    <row r="38" spans="1:8" ht="24.95" customHeight="1" x14ac:dyDescent="0.25">
      <c r="A38" s="90" t="s">
        <v>324</v>
      </c>
      <c r="B38" s="91">
        <v>99400</v>
      </c>
      <c r="D38" s="89"/>
    </row>
    <row r="39" spans="1:8" ht="24.95" customHeight="1" x14ac:dyDescent="0.25">
      <c r="A39" s="90" t="s">
        <v>325</v>
      </c>
      <c r="B39" s="91">
        <v>8577124</v>
      </c>
      <c r="D39" s="89"/>
    </row>
    <row r="40" spans="1:8" ht="24.95" customHeight="1" x14ac:dyDescent="0.25">
      <c r="A40" s="90" t="s">
        <v>540</v>
      </c>
      <c r="B40" s="91">
        <v>570000</v>
      </c>
      <c r="D40" s="89"/>
    </row>
    <row r="41" spans="1:8" ht="24.95" customHeight="1" x14ac:dyDescent="0.25">
      <c r="A41" s="90" t="s">
        <v>541</v>
      </c>
      <c r="B41" s="91">
        <v>16034756</v>
      </c>
      <c r="D41" s="89"/>
    </row>
    <row r="42" spans="1:8" ht="24.95" customHeight="1" x14ac:dyDescent="0.25">
      <c r="A42" s="90" t="s">
        <v>326</v>
      </c>
      <c r="B42" s="91">
        <v>45848144</v>
      </c>
      <c r="D42" s="89"/>
    </row>
    <row r="43" spans="1:8" ht="24.95" customHeight="1" x14ac:dyDescent="0.25">
      <c r="A43" s="103" t="s">
        <v>327</v>
      </c>
      <c r="B43" s="104">
        <f>+B45+B49+B62</f>
        <v>267239703</v>
      </c>
      <c r="D43" s="89"/>
    </row>
    <row r="44" spans="1:8" ht="24.95" customHeight="1" x14ac:dyDescent="0.25">
      <c r="A44" s="103"/>
      <c r="B44" s="104"/>
      <c r="D44" s="89"/>
    </row>
    <row r="45" spans="1:8" ht="24.95" customHeight="1" x14ac:dyDescent="0.25">
      <c r="A45" s="101" t="s">
        <v>328</v>
      </c>
      <c r="B45" s="91">
        <f>+B46</f>
        <v>40815328</v>
      </c>
      <c r="C45" s="98"/>
      <c r="D45" s="89"/>
      <c r="G45" s="89"/>
      <c r="H45" s="89"/>
    </row>
    <row r="46" spans="1:8" ht="24.95" customHeight="1" x14ac:dyDescent="0.25">
      <c r="A46" s="90" t="s">
        <v>542</v>
      </c>
      <c r="B46" s="91">
        <v>40815328</v>
      </c>
      <c r="C46" s="98"/>
      <c r="D46" s="89"/>
    </row>
    <row r="47" spans="1:8" ht="24.95" customHeight="1" x14ac:dyDescent="0.25">
      <c r="A47" s="90"/>
      <c r="B47" s="91"/>
      <c r="C47" s="98"/>
      <c r="D47" s="89"/>
    </row>
    <row r="48" spans="1:8" ht="24.95" customHeight="1" x14ac:dyDescent="0.25">
      <c r="A48" s="90"/>
      <c r="B48" s="91"/>
      <c r="C48" s="98"/>
      <c r="D48" s="89"/>
    </row>
    <row r="49" spans="1:7" ht="24.95" customHeight="1" x14ac:dyDescent="0.25">
      <c r="A49" s="92" t="s">
        <v>329</v>
      </c>
      <c r="B49" s="104">
        <f>+B51</f>
        <v>22328440</v>
      </c>
      <c r="C49" s="98"/>
      <c r="D49" s="89"/>
    </row>
    <row r="50" spans="1:7" ht="24.95" customHeight="1" x14ac:dyDescent="0.25">
      <c r="A50" s="90"/>
      <c r="B50" s="91"/>
      <c r="C50" s="98"/>
      <c r="D50" s="89"/>
    </row>
    <row r="51" spans="1:7" ht="24.95" customHeight="1" x14ac:dyDescent="0.25">
      <c r="A51" s="101" t="s">
        <v>330</v>
      </c>
      <c r="B51" s="91">
        <f>+B53+B55+B56+B54</f>
        <v>22328440</v>
      </c>
      <c r="C51" s="99"/>
      <c r="D51" s="89"/>
      <c r="F51" s="89"/>
      <c r="G51" s="89"/>
    </row>
    <row r="52" spans="1:7" ht="18" x14ac:dyDescent="0.25">
      <c r="A52" s="90"/>
      <c r="B52" s="91"/>
      <c r="D52" s="89"/>
      <c r="F52" s="89"/>
      <c r="G52" s="89"/>
    </row>
    <row r="53" spans="1:7" ht="18" x14ac:dyDescent="0.25">
      <c r="A53" s="90" t="s">
        <v>331</v>
      </c>
      <c r="B53" s="91">
        <v>2979920</v>
      </c>
      <c r="D53" s="89"/>
      <c r="F53" s="89"/>
      <c r="G53" s="89"/>
    </row>
    <row r="54" spans="1:7" ht="18" x14ac:dyDescent="0.25">
      <c r="A54" s="90" t="s">
        <v>332</v>
      </c>
      <c r="B54" s="91"/>
      <c r="D54" s="89"/>
      <c r="F54" s="89"/>
      <c r="G54" s="89"/>
    </row>
    <row r="55" spans="1:7" ht="18" x14ac:dyDescent="0.25">
      <c r="A55" s="90" t="s">
        <v>333</v>
      </c>
      <c r="B55" s="91">
        <v>16889456</v>
      </c>
      <c r="C55" s="102"/>
      <c r="D55" s="89"/>
    </row>
    <row r="56" spans="1:7" ht="18.75" thickBot="1" x14ac:dyDescent="0.3">
      <c r="A56" s="105" t="s">
        <v>334</v>
      </c>
      <c r="B56" s="91">
        <v>2459064</v>
      </c>
      <c r="C56" s="102"/>
      <c r="D56" s="89"/>
    </row>
    <row r="57" spans="1:7" ht="18.75" thickTop="1" x14ac:dyDescent="0.25">
      <c r="A57" s="106"/>
      <c r="B57" s="107"/>
      <c r="D57" s="89"/>
    </row>
    <row r="58" spans="1:7" ht="20.100000000000001" customHeight="1" thickBot="1" x14ac:dyDescent="0.35">
      <c r="A58" s="108"/>
      <c r="B58" s="109"/>
      <c r="D58" s="89"/>
    </row>
    <row r="59" spans="1:7" ht="20.100000000000001" customHeight="1" thickBot="1" x14ac:dyDescent="0.3">
      <c r="A59" s="110" t="s">
        <v>302</v>
      </c>
      <c r="B59" s="111" t="s">
        <v>534</v>
      </c>
      <c r="D59" s="89"/>
    </row>
    <row r="60" spans="1:7" ht="20.100000000000001" customHeight="1" thickTop="1" x14ac:dyDescent="0.25">
      <c r="A60" s="112"/>
      <c r="B60" s="113"/>
      <c r="D60" s="89"/>
    </row>
    <row r="61" spans="1:7" ht="20.100000000000001" customHeight="1" x14ac:dyDescent="0.25">
      <c r="A61" s="90"/>
      <c r="B61" s="91"/>
      <c r="D61" s="89"/>
    </row>
    <row r="62" spans="1:7" ht="20.100000000000001" customHeight="1" x14ac:dyDescent="0.25">
      <c r="A62" s="92" t="s">
        <v>335</v>
      </c>
      <c r="B62" s="104">
        <f xml:space="preserve"> B64+B65+B67+B74+B66</f>
        <v>204095935</v>
      </c>
      <c r="C62" s="98"/>
      <c r="D62" s="114"/>
    </row>
    <row r="63" spans="1:7" ht="20.100000000000001" customHeight="1" x14ac:dyDescent="0.25">
      <c r="A63" s="92"/>
      <c r="B63" s="104"/>
      <c r="C63" s="98"/>
      <c r="D63" s="114"/>
    </row>
    <row r="64" spans="1:7" ht="20.100000000000001" customHeight="1" x14ac:dyDescent="0.25">
      <c r="A64" s="90" t="s">
        <v>336</v>
      </c>
      <c r="B64" s="91">
        <v>5692676</v>
      </c>
      <c r="C64" s="98"/>
      <c r="D64" s="114"/>
    </row>
    <row r="65" spans="1:4" ht="20.100000000000001" customHeight="1" x14ac:dyDescent="0.25">
      <c r="A65" s="90" t="s">
        <v>543</v>
      </c>
      <c r="B65" s="91">
        <v>674000</v>
      </c>
      <c r="C65" s="98"/>
      <c r="D65" s="114"/>
    </row>
    <row r="66" spans="1:4" ht="20.100000000000001" customHeight="1" x14ac:dyDescent="0.25">
      <c r="A66" s="90"/>
      <c r="B66" s="91"/>
      <c r="C66" s="98"/>
      <c r="D66" s="114"/>
    </row>
    <row r="67" spans="1:4" ht="20.100000000000001" customHeight="1" x14ac:dyDescent="0.25">
      <c r="A67" s="103" t="s">
        <v>337</v>
      </c>
      <c r="B67" s="104">
        <f>+B69+B70+B71+B72</f>
        <v>195575605</v>
      </c>
      <c r="C67" s="98"/>
      <c r="D67" s="114"/>
    </row>
    <row r="68" spans="1:4" ht="20.100000000000001" customHeight="1" x14ac:dyDescent="0.25">
      <c r="A68" s="103"/>
      <c r="B68" s="104"/>
      <c r="C68" s="98"/>
      <c r="D68" s="114"/>
    </row>
    <row r="69" spans="1:4" ht="24.95" customHeight="1" x14ac:dyDescent="0.25">
      <c r="A69" s="90" t="s">
        <v>338</v>
      </c>
      <c r="B69" s="91">
        <v>191002253</v>
      </c>
      <c r="C69" s="100"/>
      <c r="D69" s="89"/>
    </row>
    <row r="70" spans="1:4" ht="24.95" customHeight="1" x14ac:dyDescent="0.25">
      <c r="A70" s="90" t="s">
        <v>339</v>
      </c>
      <c r="B70" s="91">
        <v>2940776</v>
      </c>
      <c r="C70" s="102"/>
      <c r="D70" s="89"/>
    </row>
    <row r="71" spans="1:4" ht="24.95" customHeight="1" x14ac:dyDescent="0.25">
      <c r="A71" s="90" t="s">
        <v>340</v>
      </c>
      <c r="B71" s="91">
        <v>1345120</v>
      </c>
      <c r="D71" s="89"/>
    </row>
    <row r="72" spans="1:4" ht="24.95" customHeight="1" x14ac:dyDescent="0.25">
      <c r="A72" s="90" t="s">
        <v>341</v>
      </c>
      <c r="B72" s="91">
        <v>287456</v>
      </c>
      <c r="D72" s="89"/>
    </row>
    <row r="73" spans="1:4" ht="24.95" customHeight="1" x14ac:dyDescent="0.25">
      <c r="A73" s="90"/>
      <c r="B73" s="91"/>
      <c r="D73" s="89"/>
    </row>
    <row r="74" spans="1:4" ht="24.95" customHeight="1" x14ac:dyDescent="0.25">
      <c r="A74" s="103" t="s">
        <v>342</v>
      </c>
      <c r="B74" s="104">
        <f>+B76+B77+B75</f>
        <v>2153654</v>
      </c>
      <c r="D74" s="89"/>
    </row>
    <row r="75" spans="1:4" ht="24.95" customHeight="1" x14ac:dyDescent="0.25">
      <c r="A75" s="90" t="s">
        <v>343</v>
      </c>
      <c r="B75" s="91">
        <v>0</v>
      </c>
      <c r="D75" s="89"/>
    </row>
    <row r="76" spans="1:4" ht="24.95" customHeight="1" x14ac:dyDescent="0.25">
      <c r="A76" s="90" t="s">
        <v>342</v>
      </c>
      <c r="B76" s="91">
        <v>1764521</v>
      </c>
      <c r="D76" s="89"/>
    </row>
    <row r="77" spans="1:4" ht="20.100000000000001" customHeight="1" x14ac:dyDescent="0.25">
      <c r="A77" s="90" t="s">
        <v>344</v>
      </c>
      <c r="B77" s="91">
        <v>389133</v>
      </c>
      <c r="C77" s="100"/>
      <c r="D77" s="89"/>
    </row>
    <row r="78" spans="1:4" ht="20.100000000000001" customHeight="1" x14ac:dyDescent="0.3">
      <c r="A78" s="115" t="s">
        <v>345</v>
      </c>
      <c r="B78" s="116">
        <f>+B8+B24+B43</f>
        <v>2427332997</v>
      </c>
      <c r="C78" s="100"/>
      <c r="D78" s="89"/>
    </row>
    <row r="79" spans="1:4" ht="20.100000000000001" customHeight="1" x14ac:dyDescent="0.25">
      <c r="A79" s="90"/>
      <c r="B79" s="91"/>
      <c r="C79" s="102"/>
      <c r="D79" s="89"/>
    </row>
    <row r="80" spans="1:4" ht="20.100000000000001" customHeight="1" x14ac:dyDescent="0.25">
      <c r="A80" s="90"/>
      <c r="B80" s="91"/>
      <c r="C80" s="102"/>
      <c r="D80" s="89"/>
    </row>
    <row r="81" spans="1:6" ht="20.100000000000001" customHeight="1" x14ac:dyDescent="0.25">
      <c r="A81" s="103" t="s">
        <v>346</v>
      </c>
      <c r="B81" s="91"/>
      <c r="D81" s="89"/>
    </row>
    <row r="82" spans="1:6" ht="20.100000000000001" customHeight="1" x14ac:dyDescent="0.25">
      <c r="A82" s="90"/>
      <c r="B82" s="91"/>
      <c r="D82" s="89"/>
    </row>
    <row r="83" spans="1:6" ht="20.100000000000001" customHeight="1" x14ac:dyDescent="0.25">
      <c r="A83" s="103" t="s">
        <v>347</v>
      </c>
      <c r="B83" s="104">
        <f>+B85+B89+B93</f>
        <v>481271269</v>
      </c>
      <c r="C83" s="100"/>
      <c r="D83" s="89"/>
    </row>
    <row r="84" spans="1:6" ht="20.100000000000001" customHeight="1" x14ac:dyDescent="0.25">
      <c r="A84" s="103"/>
      <c r="B84" s="104"/>
      <c r="C84" s="102"/>
      <c r="D84" s="89"/>
    </row>
    <row r="85" spans="1:6" ht="20.100000000000001" customHeight="1" x14ac:dyDescent="0.25">
      <c r="A85" s="101" t="s">
        <v>348</v>
      </c>
      <c r="B85" s="91">
        <f>+B87</f>
        <v>75465458</v>
      </c>
      <c r="D85" s="89"/>
    </row>
    <row r="86" spans="1:6" ht="20.100000000000001" customHeight="1" x14ac:dyDescent="0.25">
      <c r="A86" s="90"/>
      <c r="B86" s="91"/>
      <c r="D86" s="89"/>
    </row>
    <row r="87" spans="1:6" ht="20.100000000000001" customHeight="1" x14ac:dyDescent="0.25">
      <c r="A87" s="90" t="s">
        <v>349</v>
      </c>
      <c r="B87" s="91">
        <v>75465458</v>
      </c>
      <c r="C87" s="98"/>
      <c r="D87" s="89"/>
    </row>
    <row r="88" spans="1:6" ht="20.100000000000001" customHeight="1" x14ac:dyDescent="0.25">
      <c r="A88" s="90"/>
      <c r="B88" s="91"/>
      <c r="C88" s="98"/>
      <c r="D88" s="89"/>
    </row>
    <row r="89" spans="1:6" ht="20.100000000000001" customHeight="1" x14ac:dyDescent="0.25">
      <c r="A89" s="101" t="s">
        <v>350</v>
      </c>
      <c r="B89" s="91">
        <f>+B90+B91</f>
        <v>15101</v>
      </c>
      <c r="C89" s="98"/>
      <c r="D89" s="89"/>
    </row>
    <row r="90" spans="1:6" ht="20.100000000000001" customHeight="1" x14ac:dyDescent="0.25">
      <c r="A90" s="90" t="s">
        <v>351</v>
      </c>
      <c r="B90" s="91">
        <v>3101</v>
      </c>
      <c r="C90" s="98"/>
      <c r="D90" s="89"/>
    </row>
    <row r="91" spans="1:6" ht="20.100000000000001" customHeight="1" x14ac:dyDescent="0.25">
      <c r="A91" s="90" t="s">
        <v>352</v>
      </c>
      <c r="B91" s="91">
        <v>12000</v>
      </c>
      <c r="C91" s="98"/>
      <c r="D91" s="89"/>
    </row>
    <row r="92" spans="1:6" ht="20.100000000000001" customHeight="1" x14ac:dyDescent="0.25">
      <c r="A92" s="90"/>
      <c r="B92" s="91"/>
      <c r="C92" s="98"/>
      <c r="D92" s="89"/>
    </row>
    <row r="93" spans="1:6" ht="20.100000000000001" customHeight="1" x14ac:dyDescent="0.25">
      <c r="A93" s="101" t="s">
        <v>353</v>
      </c>
      <c r="B93" s="91">
        <f>+B94+B96+B97+B98</f>
        <v>405790710</v>
      </c>
      <c r="C93" s="98"/>
      <c r="D93" s="89"/>
    </row>
    <row r="94" spans="1:6" ht="20.100000000000001" customHeight="1" x14ac:dyDescent="0.25">
      <c r="A94" s="90" t="s">
        <v>354</v>
      </c>
      <c r="B94" s="91">
        <v>200372456</v>
      </c>
      <c r="D94" s="89"/>
    </row>
    <row r="95" spans="1:6" ht="20.100000000000001" customHeight="1" x14ac:dyDescent="0.25">
      <c r="A95" s="90"/>
      <c r="B95" s="91"/>
      <c r="D95" s="89"/>
    </row>
    <row r="96" spans="1:6" ht="20.100000000000001" customHeight="1" x14ac:dyDescent="0.25">
      <c r="A96" s="90" t="s">
        <v>355</v>
      </c>
      <c r="B96" s="91">
        <v>23058580</v>
      </c>
      <c r="D96" s="89"/>
      <c r="E96" s="89"/>
      <c r="F96" s="117"/>
    </row>
    <row r="97" spans="1:4" ht="20.100000000000001" customHeight="1" x14ac:dyDescent="0.25">
      <c r="A97" s="90" t="s">
        <v>544</v>
      </c>
      <c r="B97" s="91">
        <v>180416060</v>
      </c>
      <c r="D97" s="89"/>
    </row>
    <row r="98" spans="1:4" ht="20.100000000000001" customHeight="1" x14ac:dyDescent="0.25">
      <c r="A98" s="90" t="s">
        <v>356</v>
      </c>
      <c r="B98" s="91">
        <v>1943614</v>
      </c>
      <c r="D98" s="89"/>
    </row>
    <row r="99" spans="1:4" ht="20.100000000000001" customHeight="1" x14ac:dyDescent="0.25">
      <c r="A99" s="103" t="s">
        <v>357</v>
      </c>
      <c r="B99" s="104">
        <f>+B100+B107+B112</f>
        <v>38950044</v>
      </c>
      <c r="C99" s="98"/>
      <c r="D99" s="89"/>
    </row>
    <row r="100" spans="1:4" ht="20.100000000000001" customHeight="1" x14ac:dyDescent="0.25">
      <c r="A100" s="101" t="s">
        <v>358</v>
      </c>
      <c r="B100" s="91">
        <f>+B102</f>
        <v>22397707</v>
      </c>
      <c r="C100" s="98"/>
      <c r="D100" s="89"/>
    </row>
    <row r="101" spans="1:4" ht="20.100000000000001" customHeight="1" x14ac:dyDescent="0.25">
      <c r="A101" s="90"/>
      <c r="B101" s="91"/>
      <c r="C101" s="98"/>
      <c r="D101" s="89"/>
    </row>
    <row r="102" spans="1:4" ht="20.100000000000001" customHeight="1" x14ac:dyDescent="0.25">
      <c r="A102" s="101" t="s">
        <v>359</v>
      </c>
      <c r="B102" s="91">
        <f>+B103+B104</f>
        <v>22397707</v>
      </c>
      <c r="C102" s="98"/>
      <c r="D102" s="89"/>
    </row>
    <row r="103" spans="1:4" ht="24.95" customHeight="1" x14ac:dyDescent="0.25">
      <c r="A103" s="90" t="s">
        <v>360</v>
      </c>
      <c r="B103" s="91">
        <v>14591179</v>
      </c>
      <c r="C103" s="98"/>
      <c r="D103" s="89"/>
    </row>
    <row r="104" spans="1:4" ht="24.95" customHeight="1" x14ac:dyDescent="0.25">
      <c r="A104" s="90" t="s">
        <v>361</v>
      </c>
      <c r="B104" s="91">
        <v>7806528</v>
      </c>
      <c r="C104" s="98"/>
      <c r="D104" s="89"/>
    </row>
    <row r="105" spans="1:4" ht="24.95" customHeight="1" x14ac:dyDescent="0.25">
      <c r="A105" s="90"/>
      <c r="B105" s="91"/>
      <c r="C105" s="98"/>
      <c r="D105" s="89"/>
    </row>
    <row r="106" spans="1:4" ht="20.100000000000001" customHeight="1" x14ac:dyDescent="0.25">
      <c r="A106" s="90"/>
      <c r="B106" s="91"/>
      <c r="C106" s="98"/>
      <c r="D106" s="89"/>
    </row>
    <row r="107" spans="1:4" ht="20.100000000000001" customHeight="1" x14ac:dyDescent="0.25">
      <c r="A107" s="101" t="s">
        <v>317</v>
      </c>
      <c r="B107" s="91">
        <f>+B108+B109+B110</f>
        <v>16398921</v>
      </c>
      <c r="C107" s="98"/>
      <c r="D107" s="89"/>
    </row>
    <row r="108" spans="1:4" ht="24.95" customHeight="1" x14ac:dyDescent="0.25">
      <c r="A108" s="90" t="s">
        <v>362</v>
      </c>
      <c r="B108" s="91">
        <v>11641237</v>
      </c>
      <c r="C108" s="98"/>
      <c r="D108" s="89"/>
    </row>
    <row r="109" spans="1:4" ht="24.95" customHeight="1" x14ac:dyDescent="0.25">
      <c r="A109" s="90" t="s">
        <v>363</v>
      </c>
      <c r="B109" s="91"/>
      <c r="C109" s="98"/>
      <c r="D109" s="89"/>
    </row>
    <row r="110" spans="1:4" ht="24.95" customHeight="1" x14ac:dyDescent="0.25">
      <c r="A110" s="90" t="s">
        <v>545</v>
      </c>
      <c r="B110" s="91">
        <v>4757684</v>
      </c>
      <c r="C110" s="98"/>
      <c r="D110" s="89"/>
    </row>
    <row r="111" spans="1:4" ht="24.95" customHeight="1" x14ac:dyDescent="0.25">
      <c r="A111" s="90"/>
      <c r="B111" s="91"/>
      <c r="C111" s="98"/>
      <c r="D111" s="89"/>
    </row>
    <row r="112" spans="1:4" ht="20.100000000000001" customHeight="1" x14ac:dyDescent="0.25">
      <c r="A112" s="101" t="s">
        <v>364</v>
      </c>
      <c r="B112" s="104">
        <f>B113</f>
        <v>153416</v>
      </c>
      <c r="C112" s="98"/>
      <c r="D112" s="89"/>
    </row>
    <row r="113" spans="1:8" ht="20.100000000000001" customHeight="1" x14ac:dyDescent="0.25">
      <c r="A113" s="90" t="s">
        <v>365</v>
      </c>
      <c r="B113" s="91">
        <v>153416</v>
      </c>
      <c r="C113" s="98"/>
      <c r="D113" s="89"/>
    </row>
    <row r="114" spans="1:8" ht="20.100000000000001" customHeight="1" x14ac:dyDescent="0.25">
      <c r="A114" s="118"/>
      <c r="B114" s="91"/>
      <c r="C114" s="98"/>
      <c r="D114" s="89"/>
    </row>
    <row r="115" spans="1:8" ht="20.100000000000001" customHeight="1" thickBot="1" x14ac:dyDescent="0.3">
      <c r="A115" s="119"/>
      <c r="B115" s="120"/>
      <c r="C115" s="98"/>
      <c r="D115" s="89"/>
    </row>
    <row r="116" spans="1:8" ht="18.75" thickTop="1" x14ac:dyDescent="0.25">
      <c r="A116" s="106"/>
      <c r="B116" s="107"/>
      <c r="D116" s="89"/>
    </row>
    <row r="117" spans="1:8" ht="18.75" thickBot="1" x14ac:dyDescent="0.3">
      <c r="A117" s="121"/>
      <c r="B117" s="122"/>
      <c r="D117" s="123"/>
    </row>
    <row r="118" spans="1:8" ht="20.25" thickTop="1" thickBot="1" x14ac:dyDescent="0.35">
      <c r="A118" s="124" t="s">
        <v>302</v>
      </c>
      <c r="B118" s="125" t="s">
        <v>534</v>
      </c>
      <c r="D118" s="89"/>
    </row>
    <row r="119" spans="1:8" ht="19.5" thickTop="1" x14ac:dyDescent="0.3">
      <c r="A119" s="115"/>
      <c r="B119" s="126"/>
      <c r="D119" s="89"/>
    </row>
    <row r="120" spans="1:8" ht="18.75" x14ac:dyDescent="0.3">
      <c r="A120" s="115"/>
      <c r="B120" s="126"/>
      <c r="D120" s="89"/>
    </row>
    <row r="121" spans="1:8" ht="20.100000000000001" customHeight="1" x14ac:dyDescent="0.25">
      <c r="A121" s="103" t="s">
        <v>366</v>
      </c>
      <c r="B121" s="104">
        <f>+B123+B208+B175+B184+B237</f>
        <v>1553403740</v>
      </c>
    </row>
    <row r="122" spans="1:8" ht="20.100000000000001" customHeight="1" x14ac:dyDescent="0.25">
      <c r="A122" s="90"/>
      <c r="B122" s="91"/>
    </row>
    <row r="123" spans="1:8" ht="20.100000000000001" customHeight="1" x14ac:dyDescent="0.25">
      <c r="A123" s="101" t="s">
        <v>367</v>
      </c>
      <c r="B123" s="91">
        <f>+B125+B131+B132+B133+B134+B137+B138+B139+B142+B148+B156+B158+B161</f>
        <v>1293589838</v>
      </c>
    </row>
    <row r="124" spans="1:8" ht="20.100000000000001" customHeight="1" x14ac:dyDescent="0.25">
      <c r="A124" s="101"/>
      <c r="B124" s="91"/>
    </row>
    <row r="125" spans="1:8" ht="20.100000000000001" customHeight="1" x14ac:dyDescent="0.25">
      <c r="A125" s="101" t="s">
        <v>368</v>
      </c>
      <c r="B125" s="91">
        <f>+B127+B128+B129</f>
        <v>905873740</v>
      </c>
    </row>
    <row r="126" spans="1:8" ht="20.100000000000001" customHeight="1" x14ac:dyDescent="0.25">
      <c r="A126" s="101"/>
      <c r="B126" s="91"/>
    </row>
    <row r="127" spans="1:8" ht="20.100000000000001" customHeight="1" x14ac:dyDescent="0.25">
      <c r="A127" s="90" t="s">
        <v>369</v>
      </c>
      <c r="B127" s="91">
        <v>499525566</v>
      </c>
      <c r="C127" s="127"/>
      <c r="D127" s="128"/>
      <c r="E127" s="129"/>
      <c r="F127" s="129"/>
      <c r="G127" s="129"/>
      <c r="H127" s="130"/>
    </row>
    <row r="128" spans="1:8" ht="20.100000000000001" customHeight="1" x14ac:dyDescent="0.25">
      <c r="A128" s="90" t="s">
        <v>370</v>
      </c>
      <c r="B128" s="91">
        <v>404799453</v>
      </c>
      <c r="C128" s="127"/>
      <c r="D128" s="128"/>
      <c r="E128" s="129"/>
      <c r="F128" s="129"/>
      <c r="G128" s="129"/>
    </row>
    <row r="129" spans="1:9" ht="20.100000000000001" customHeight="1" x14ac:dyDescent="0.25">
      <c r="A129" s="90" t="s">
        <v>371</v>
      </c>
      <c r="B129" s="91">
        <v>1548721</v>
      </c>
      <c r="C129" s="131"/>
      <c r="D129" s="128"/>
      <c r="E129" s="129"/>
      <c r="F129" s="129"/>
      <c r="G129" s="132"/>
      <c r="H129" s="89"/>
      <c r="I129" s="89"/>
    </row>
    <row r="130" spans="1:9" ht="20.100000000000001" customHeight="1" x14ac:dyDescent="0.25">
      <c r="A130" s="90"/>
      <c r="B130" s="91"/>
      <c r="C130" s="131"/>
      <c r="D130" s="128"/>
      <c r="E130" s="129"/>
      <c r="F130" s="129"/>
      <c r="G130" s="132"/>
      <c r="H130" s="89"/>
      <c r="I130" s="89"/>
    </row>
    <row r="131" spans="1:9" ht="20.100000000000001" customHeight="1" x14ac:dyDescent="0.25">
      <c r="A131" s="90" t="s">
        <v>372</v>
      </c>
      <c r="B131" s="91">
        <v>7500000</v>
      </c>
      <c r="C131" s="131"/>
      <c r="D131" s="133"/>
      <c r="G131" s="89"/>
      <c r="H131" s="89"/>
      <c r="I131" s="89"/>
    </row>
    <row r="132" spans="1:9" ht="20.100000000000001" customHeight="1" x14ac:dyDescent="0.25">
      <c r="A132" s="90" t="s">
        <v>373</v>
      </c>
      <c r="B132" s="91">
        <v>3849871</v>
      </c>
      <c r="C132" s="131"/>
      <c r="D132" s="133"/>
      <c r="G132" s="89"/>
      <c r="H132" s="89"/>
      <c r="I132" s="89"/>
    </row>
    <row r="133" spans="1:9" ht="20.100000000000001" customHeight="1" x14ac:dyDescent="0.25">
      <c r="A133" s="90" t="s">
        <v>374</v>
      </c>
      <c r="B133" s="91">
        <v>168614679</v>
      </c>
      <c r="C133" s="131"/>
      <c r="D133" s="134"/>
    </row>
    <row r="134" spans="1:9" ht="20.100000000000001" customHeight="1" x14ac:dyDescent="0.25">
      <c r="A134" s="90" t="s">
        <v>375</v>
      </c>
      <c r="B134" s="91">
        <v>35939129</v>
      </c>
      <c r="C134" s="131"/>
      <c r="D134" s="134"/>
      <c r="G134" s="89"/>
      <c r="H134" s="89"/>
    </row>
    <row r="135" spans="1:9" ht="20.100000000000001" customHeight="1" x14ac:dyDescent="0.25">
      <c r="A135" s="90"/>
      <c r="B135" s="91"/>
      <c r="C135" s="131"/>
      <c r="D135" s="134"/>
      <c r="G135" s="89"/>
      <c r="H135" s="89"/>
    </row>
    <row r="136" spans="1:9" ht="24.95" customHeight="1" x14ac:dyDescent="0.25">
      <c r="A136" s="90"/>
      <c r="B136" s="91"/>
      <c r="C136" s="131"/>
      <c r="D136" s="133"/>
      <c r="F136" s="89"/>
      <c r="G136" s="89"/>
      <c r="H136" s="89"/>
      <c r="I136" s="89"/>
    </row>
    <row r="137" spans="1:9" ht="24.95" customHeight="1" x14ac:dyDescent="0.25">
      <c r="A137" s="90" t="s">
        <v>376</v>
      </c>
      <c r="B137" s="91">
        <v>15108038</v>
      </c>
      <c r="C137" s="131"/>
      <c r="D137" s="133"/>
      <c r="I137" s="89"/>
    </row>
    <row r="138" spans="1:9" ht="24.95" customHeight="1" x14ac:dyDescent="0.25">
      <c r="A138" s="90" t="s">
        <v>377</v>
      </c>
      <c r="B138" s="91">
        <v>3848805</v>
      </c>
      <c r="C138" s="131"/>
      <c r="D138" s="133"/>
    </row>
    <row r="139" spans="1:9" ht="24.95" customHeight="1" x14ac:dyDescent="0.25">
      <c r="A139" s="90" t="s">
        <v>378</v>
      </c>
      <c r="B139" s="91">
        <v>2412937</v>
      </c>
      <c r="C139" s="131"/>
      <c r="D139" s="133"/>
    </row>
    <row r="140" spans="1:9" ht="24.95" customHeight="1" x14ac:dyDescent="0.25">
      <c r="A140" s="90"/>
      <c r="B140" s="91"/>
      <c r="C140" s="131"/>
      <c r="D140" s="133"/>
    </row>
    <row r="141" spans="1:9" ht="20.100000000000001" customHeight="1" x14ac:dyDescent="0.25">
      <c r="A141" s="90"/>
      <c r="B141" s="91"/>
      <c r="C141" s="131"/>
      <c r="D141" s="135"/>
    </row>
    <row r="142" spans="1:9" ht="20.100000000000001" customHeight="1" x14ac:dyDescent="0.25">
      <c r="A142" s="92" t="s">
        <v>379</v>
      </c>
      <c r="B142" s="91">
        <f>+B143+B144+B145</f>
        <v>2192377</v>
      </c>
      <c r="C142" s="131"/>
      <c r="D142" s="135"/>
    </row>
    <row r="143" spans="1:9" ht="24.95" customHeight="1" x14ac:dyDescent="0.25">
      <c r="A143" s="90" t="s">
        <v>380</v>
      </c>
      <c r="B143" s="91">
        <v>713478</v>
      </c>
      <c r="C143" s="136"/>
      <c r="D143" s="137"/>
    </row>
    <row r="144" spans="1:9" ht="24.95" customHeight="1" x14ac:dyDescent="0.25">
      <c r="A144" s="90" t="s">
        <v>381</v>
      </c>
      <c r="B144" s="91">
        <v>1306255</v>
      </c>
      <c r="C144" s="138"/>
      <c r="D144" s="137"/>
    </row>
    <row r="145" spans="1:8" ht="24.95" customHeight="1" x14ac:dyDescent="0.25">
      <c r="A145" s="90" t="s">
        <v>382</v>
      </c>
      <c r="B145" s="91">
        <v>172644</v>
      </c>
      <c r="C145" s="136"/>
      <c r="D145" s="137"/>
    </row>
    <row r="146" spans="1:8" ht="24.95" customHeight="1" x14ac:dyDescent="0.25">
      <c r="A146" s="90"/>
      <c r="B146" s="91"/>
      <c r="C146" s="131"/>
      <c r="D146" s="133"/>
    </row>
    <row r="147" spans="1:8" ht="20.100000000000001" customHeight="1" x14ac:dyDescent="0.25">
      <c r="A147" s="90"/>
      <c r="B147" s="91"/>
      <c r="C147" s="131"/>
      <c r="D147" s="133"/>
    </row>
    <row r="148" spans="1:8" ht="20.100000000000001" customHeight="1" x14ac:dyDescent="0.25">
      <c r="A148" s="101" t="s">
        <v>383</v>
      </c>
      <c r="B148" s="91">
        <f>+B149+B152+B150+B151+B153</f>
        <v>90346733</v>
      </c>
      <c r="C148" s="131"/>
      <c r="D148" s="133"/>
    </row>
    <row r="149" spans="1:8" ht="24.95" customHeight="1" x14ac:dyDescent="0.25">
      <c r="A149" s="90" t="s">
        <v>384</v>
      </c>
      <c r="B149" s="91">
        <v>47580000</v>
      </c>
      <c r="C149" s="136"/>
      <c r="D149" s="133"/>
    </row>
    <row r="150" spans="1:8" ht="24.95" customHeight="1" x14ac:dyDescent="0.25">
      <c r="A150" s="90" t="s">
        <v>385</v>
      </c>
      <c r="B150" s="91">
        <v>1902451</v>
      </c>
      <c r="C150" s="136"/>
      <c r="D150" s="133"/>
    </row>
    <row r="151" spans="1:8" ht="24.95" customHeight="1" x14ac:dyDescent="0.25">
      <c r="A151" s="90" t="s">
        <v>386</v>
      </c>
      <c r="B151" s="91">
        <v>34393971</v>
      </c>
      <c r="C151" s="136"/>
      <c r="D151" s="133"/>
      <c r="F151" s="89"/>
      <c r="G151" s="89"/>
      <c r="H151" s="117"/>
    </row>
    <row r="152" spans="1:8" ht="24.95" customHeight="1" x14ac:dyDescent="0.25">
      <c r="A152" s="90" t="s">
        <v>387</v>
      </c>
      <c r="B152" s="91">
        <v>5628034</v>
      </c>
      <c r="C152" s="131"/>
      <c r="D152" s="133"/>
    </row>
    <row r="153" spans="1:8" ht="20.100000000000001" customHeight="1" x14ac:dyDescent="0.25">
      <c r="A153" s="90" t="s">
        <v>388</v>
      </c>
      <c r="B153" s="91">
        <v>842277</v>
      </c>
      <c r="C153" s="131"/>
      <c r="D153" s="133"/>
    </row>
    <row r="154" spans="1:8" ht="20.100000000000001" customHeight="1" x14ac:dyDescent="0.25">
      <c r="A154" s="90"/>
      <c r="B154" s="91"/>
      <c r="C154" s="131"/>
      <c r="D154" s="133"/>
    </row>
    <row r="155" spans="1:8" ht="20.100000000000001" customHeight="1" x14ac:dyDescent="0.25">
      <c r="A155" s="90"/>
      <c r="B155" s="91"/>
      <c r="C155" s="131"/>
      <c r="D155" s="133"/>
    </row>
    <row r="156" spans="1:8" ht="20.100000000000001" customHeight="1" x14ac:dyDescent="0.25">
      <c r="A156" s="90" t="s">
        <v>389</v>
      </c>
      <c r="B156" s="91">
        <v>11141683</v>
      </c>
      <c r="C156" s="131"/>
      <c r="D156" s="133"/>
    </row>
    <row r="157" spans="1:8" ht="20.100000000000001" customHeight="1" x14ac:dyDescent="0.25">
      <c r="A157" s="90"/>
      <c r="B157" s="91"/>
      <c r="C157" s="131"/>
      <c r="D157" s="133"/>
    </row>
    <row r="158" spans="1:8" ht="20.100000000000001" customHeight="1" x14ac:dyDescent="0.25">
      <c r="A158" s="90" t="s">
        <v>390</v>
      </c>
      <c r="B158" s="91">
        <v>3408388</v>
      </c>
      <c r="C158" s="131"/>
      <c r="D158" s="133"/>
    </row>
    <row r="159" spans="1:8" ht="20.100000000000001" customHeight="1" x14ac:dyDescent="0.25">
      <c r="A159" s="90"/>
      <c r="B159" s="91"/>
      <c r="C159" s="131"/>
      <c r="D159" s="133"/>
    </row>
    <row r="160" spans="1:8" ht="20.100000000000001" customHeight="1" x14ac:dyDescent="0.25">
      <c r="A160" s="90"/>
      <c r="B160" s="91"/>
    </row>
    <row r="161" spans="1:8" ht="20.100000000000001" customHeight="1" x14ac:dyDescent="0.25">
      <c r="A161" s="101" t="s">
        <v>391</v>
      </c>
      <c r="B161" s="91">
        <f>+B163+B164+B166+B167+B165</f>
        <v>43353458</v>
      </c>
      <c r="C161" s="98"/>
      <c r="D161" s="98"/>
    </row>
    <row r="162" spans="1:8" ht="20.100000000000001" customHeight="1" x14ac:dyDescent="0.25">
      <c r="A162" s="101"/>
      <c r="B162" s="91"/>
      <c r="C162" s="98"/>
      <c r="D162" s="98"/>
    </row>
    <row r="163" spans="1:8" ht="20.100000000000001" customHeight="1" x14ac:dyDescent="0.25">
      <c r="A163" s="90" t="s">
        <v>392</v>
      </c>
      <c r="B163" s="91">
        <v>1363192</v>
      </c>
      <c r="C163" s="98"/>
      <c r="D163" s="98"/>
    </row>
    <row r="164" spans="1:8" ht="20.100000000000001" customHeight="1" x14ac:dyDescent="0.25">
      <c r="A164" s="90" t="s">
        <v>393</v>
      </c>
      <c r="B164" s="91">
        <v>3085155</v>
      </c>
      <c r="C164" s="98"/>
      <c r="D164" s="98"/>
    </row>
    <row r="165" spans="1:8" ht="20.100000000000001" customHeight="1" x14ac:dyDescent="0.25">
      <c r="A165" s="90" t="s">
        <v>394</v>
      </c>
      <c r="B165" s="91">
        <v>36984588</v>
      </c>
      <c r="C165" s="98"/>
      <c r="D165" s="114"/>
      <c r="E165" s="89"/>
      <c r="F165" s="89"/>
      <c r="H165" s="117"/>
    </row>
    <row r="166" spans="1:8" ht="20.100000000000001" customHeight="1" x14ac:dyDescent="0.25">
      <c r="A166" s="90" t="s">
        <v>395</v>
      </c>
      <c r="B166" s="91">
        <v>1536523</v>
      </c>
      <c r="C166" s="98"/>
      <c r="D166" s="98"/>
    </row>
    <row r="167" spans="1:8" ht="20.100000000000001" customHeight="1" x14ac:dyDescent="0.25">
      <c r="A167" s="90" t="s">
        <v>396</v>
      </c>
      <c r="B167" s="91">
        <v>384000</v>
      </c>
      <c r="C167" s="98"/>
      <c r="D167" s="98"/>
    </row>
    <row r="168" spans="1:8" ht="20.100000000000001" customHeight="1" x14ac:dyDescent="0.25">
      <c r="A168" s="90"/>
      <c r="B168" s="91"/>
      <c r="C168" s="98"/>
      <c r="D168" s="98"/>
    </row>
    <row r="169" spans="1:8" ht="20.100000000000001" customHeight="1" x14ac:dyDescent="0.25">
      <c r="A169" s="90"/>
      <c r="B169" s="91"/>
      <c r="C169" s="98"/>
      <c r="D169" s="98"/>
    </row>
    <row r="170" spans="1:8" ht="20.100000000000001" customHeight="1" thickBot="1" x14ac:dyDescent="0.3">
      <c r="A170" s="105"/>
      <c r="B170" s="120"/>
      <c r="C170" s="98"/>
      <c r="D170" s="98"/>
    </row>
    <row r="171" spans="1:8" ht="20.100000000000001" customHeight="1" thickTop="1" x14ac:dyDescent="0.25">
      <c r="A171" s="106"/>
      <c r="B171" s="107"/>
      <c r="C171" s="98"/>
      <c r="D171" s="98"/>
    </row>
    <row r="172" spans="1:8" ht="20.100000000000001" customHeight="1" thickBot="1" x14ac:dyDescent="0.3">
      <c r="A172" s="139"/>
      <c r="B172" s="140"/>
      <c r="C172" s="98"/>
      <c r="D172" s="98"/>
    </row>
    <row r="173" spans="1:8" ht="20.100000000000001" customHeight="1" thickTop="1" thickBot="1" x14ac:dyDescent="0.35">
      <c r="A173" s="124" t="s">
        <v>302</v>
      </c>
      <c r="B173" s="125" t="s">
        <v>534</v>
      </c>
      <c r="C173" s="98"/>
      <c r="D173" s="98"/>
    </row>
    <row r="174" spans="1:8" ht="20.100000000000001" customHeight="1" thickTop="1" x14ac:dyDescent="0.25">
      <c r="A174" s="90"/>
      <c r="B174" s="91"/>
      <c r="C174" s="98"/>
      <c r="D174" s="98"/>
    </row>
    <row r="175" spans="1:8" ht="20.100000000000001" customHeight="1" x14ac:dyDescent="0.25">
      <c r="A175" s="101" t="s">
        <v>397</v>
      </c>
      <c r="B175" s="91">
        <f>B177+B178+B179+B180+B181+B182</f>
        <v>50775110</v>
      </c>
      <c r="C175" s="98"/>
      <c r="D175" s="98"/>
    </row>
    <row r="176" spans="1:8" ht="20.100000000000001" customHeight="1" x14ac:dyDescent="0.25">
      <c r="A176" s="101"/>
      <c r="B176" s="91"/>
      <c r="C176" s="98"/>
      <c r="D176" s="98"/>
    </row>
    <row r="177" spans="1:5" ht="20.100000000000001" customHeight="1" x14ac:dyDescent="0.25">
      <c r="A177" s="90" t="s">
        <v>398</v>
      </c>
      <c r="B177" s="91">
        <v>77616</v>
      </c>
      <c r="C177" s="98"/>
      <c r="D177" s="98"/>
    </row>
    <row r="178" spans="1:5" ht="20.100000000000001" customHeight="1" x14ac:dyDescent="0.25">
      <c r="A178" s="90" t="s">
        <v>399</v>
      </c>
      <c r="B178" s="91">
        <v>2308874</v>
      </c>
      <c r="C178" s="98"/>
      <c r="D178" s="98"/>
    </row>
    <row r="179" spans="1:5" ht="20.100000000000001" customHeight="1" x14ac:dyDescent="0.25">
      <c r="A179" s="90" t="s">
        <v>400</v>
      </c>
      <c r="B179" s="91">
        <v>500000</v>
      </c>
      <c r="C179" s="98"/>
      <c r="D179" s="98"/>
    </row>
    <row r="180" spans="1:5" ht="20.100000000000001" customHeight="1" x14ac:dyDescent="0.25">
      <c r="A180" s="90" t="s">
        <v>401</v>
      </c>
      <c r="B180" s="91">
        <v>251000</v>
      </c>
      <c r="C180" s="98"/>
      <c r="D180" s="98"/>
    </row>
    <row r="181" spans="1:5" ht="20.100000000000001" customHeight="1" x14ac:dyDescent="0.25">
      <c r="A181" s="90" t="s">
        <v>402</v>
      </c>
      <c r="B181" s="91">
        <v>1800000</v>
      </c>
      <c r="C181" s="98"/>
      <c r="D181" s="98"/>
    </row>
    <row r="182" spans="1:5" ht="20.100000000000001" customHeight="1" x14ac:dyDescent="0.25">
      <c r="A182" s="90" t="s">
        <v>403</v>
      </c>
      <c r="B182" s="141">
        <v>45837620</v>
      </c>
      <c r="C182" s="98"/>
      <c r="D182" s="142"/>
      <c r="E182" s="100">
        <f>+B182-D182</f>
        <v>45837620</v>
      </c>
    </row>
    <row r="183" spans="1:5" ht="20.100000000000001" customHeight="1" x14ac:dyDescent="0.25">
      <c r="A183" s="90"/>
      <c r="B183" s="91"/>
      <c r="C183" s="98"/>
      <c r="D183" s="98"/>
    </row>
    <row r="184" spans="1:5" ht="20.100000000000001" customHeight="1" x14ac:dyDescent="0.25">
      <c r="A184" s="101" t="s">
        <v>404</v>
      </c>
      <c r="B184" s="104">
        <f>+B186+B191+B194+B200+B201+B204</f>
        <v>58581571</v>
      </c>
      <c r="C184" s="98"/>
      <c r="D184" s="98"/>
    </row>
    <row r="185" spans="1:5" ht="20.100000000000001" customHeight="1" x14ac:dyDescent="0.25">
      <c r="A185" s="90"/>
      <c r="B185" s="91"/>
      <c r="C185" s="98"/>
      <c r="D185" s="98"/>
    </row>
    <row r="186" spans="1:5" ht="20.100000000000001" customHeight="1" x14ac:dyDescent="0.25">
      <c r="A186" s="101" t="s">
        <v>405</v>
      </c>
      <c r="B186" s="91">
        <f>+B188+B189+B190</f>
        <v>2444779</v>
      </c>
      <c r="C186" s="98"/>
      <c r="D186" s="98"/>
    </row>
    <row r="187" spans="1:5" ht="20.100000000000001" customHeight="1" x14ac:dyDescent="0.25">
      <c r="A187" s="90"/>
      <c r="B187" s="91"/>
      <c r="C187" s="98"/>
      <c r="D187" s="98"/>
    </row>
    <row r="188" spans="1:5" ht="20.100000000000001" customHeight="1" x14ac:dyDescent="0.25">
      <c r="A188" s="90" t="s">
        <v>406</v>
      </c>
      <c r="B188" s="91">
        <v>1585245</v>
      </c>
      <c r="C188" s="142"/>
      <c r="D188" s="98"/>
    </row>
    <row r="189" spans="1:5" ht="20.100000000000001" customHeight="1" x14ac:dyDescent="0.25">
      <c r="A189" s="90" t="s">
        <v>407</v>
      </c>
      <c r="B189" s="91">
        <v>708820</v>
      </c>
      <c r="C189" s="142"/>
      <c r="D189" s="98"/>
    </row>
    <row r="190" spans="1:5" ht="20.100000000000001" customHeight="1" x14ac:dyDescent="0.25">
      <c r="A190" s="90" t="s">
        <v>408</v>
      </c>
      <c r="B190" s="91">
        <v>150714</v>
      </c>
      <c r="C190" s="99"/>
      <c r="D190" s="98"/>
    </row>
    <row r="191" spans="1:5" ht="20.100000000000001" customHeight="1" x14ac:dyDescent="0.25">
      <c r="A191" s="90" t="s">
        <v>409</v>
      </c>
      <c r="B191" s="141">
        <v>2672195</v>
      </c>
      <c r="C191" s="143"/>
      <c r="D191" s="98"/>
    </row>
    <row r="192" spans="1:5" ht="20.100000000000001" customHeight="1" x14ac:dyDescent="0.25">
      <c r="A192" s="90"/>
      <c r="B192" s="144"/>
      <c r="C192" s="98"/>
      <c r="D192" s="98"/>
    </row>
    <row r="193" spans="1:4" ht="20.100000000000001" customHeight="1" x14ac:dyDescent="0.25">
      <c r="A193" s="90"/>
      <c r="B193" s="91"/>
      <c r="C193" s="98"/>
      <c r="D193" s="98"/>
    </row>
    <row r="194" spans="1:4" ht="20.100000000000001" customHeight="1" x14ac:dyDescent="0.25">
      <c r="A194" s="101" t="s">
        <v>410</v>
      </c>
      <c r="B194" s="91">
        <f>+B196+B197+B198+B199</f>
        <v>2829613</v>
      </c>
      <c r="C194" s="98"/>
      <c r="D194" s="98"/>
    </row>
    <row r="195" spans="1:4" ht="20.100000000000001" customHeight="1" x14ac:dyDescent="0.25">
      <c r="A195" s="90"/>
      <c r="B195" s="91"/>
      <c r="C195" s="98"/>
      <c r="D195" s="98"/>
    </row>
    <row r="196" spans="1:4" ht="20.100000000000001" customHeight="1" x14ac:dyDescent="0.25">
      <c r="A196" s="90" t="s">
        <v>411</v>
      </c>
      <c r="B196" s="91">
        <v>800777</v>
      </c>
      <c r="C196" s="98"/>
      <c r="D196" s="98"/>
    </row>
    <row r="197" spans="1:4" ht="20.100000000000001" customHeight="1" x14ac:dyDescent="0.25">
      <c r="A197" s="90" t="s">
        <v>412</v>
      </c>
      <c r="B197" s="91">
        <v>400235</v>
      </c>
      <c r="C197" s="98"/>
      <c r="D197" s="98"/>
    </row>
    <row r="198" spans="1:4" ht="20.100000000000001" customHeight="1" x14ac:dyDescent="0.25">
      <c r="A198" s="90" t="s">
        <v>413</v>
      </c>
      <c r="B198" s="91">
        <v>400215</v>
      </c>
      <c r="C198" s="98"/>
      <c r="D198" s="98"/>
    </row>
    <row r="199" spans="1:4" ht="20.100000000000001" customHeight="1" x14ac:dyDescent="0.25">
      <c r="A199" s="90" t="s">
        <v>414</v>
      </c>
      <c r="B199" s="91">
        <v>1228386</v>
      </c>
      <c r="C199" s="98"/>
      <c r="D199" s="98"/>
    </row>
    <row r="200" spans="1:4" ht="20.100000000000001" customHeight="1" x14ac:dyDescent="0.25">
      <c r="A200" s="90" t="s">
        <v>415</v>
      </c>
      <c r="B200" s="141">
        <v>15198543</v>
      </c>
      <c r="C200" s="98"/>
      <c r="D200" s="98"/>
    </row>
    <row r="201" spans="1:4" ht="20.100000000000001" customHeight="1" x14ac:dyDescent="0.25">
      <c r="A201" s="90" t="s">
        <v>416</v>
      </c>
      <c r="B201" s="91">
        <v>16490011</v>
      </c>
      <c r="C201" s="98"/>
      <c r="D201" s="98"/>
    </row>
    <row r="202" spans="1:4" ht="20.100000000000001" customHeight="1" x14ac:dyDescent="0.25">
      <c r="A202" s="90"/>
      <c r="B202" s="91"/>
      <c r="C202" s="98"/>
      <c r="D202" s="98"/>
    </row>
    <row r="203" spans="1:4" ht="20.100000000000001" customHeight="1" x14ac:dyDescent="0.25">
      <c r="A203" s="90"/>
      <c r="B203" s="91"/>
      <c r="C203" s="98"/>
      <c r="D203" s="98"/>
    </row>
    <row r="204" spans="1:4" ht="20.100000000000001" customHeight="1" x14ac:dyDescent="0.25">
      <c r="A204" s="101" t="s">
        <v>417</v>
      </c>
      <c r="B204" s="91">
        <f>+B206</f>
        <v>18946430</v>
      </c>
      <c r="C204" s="98"/>
      <c r="D204" s="98"/>
    </row>
    <row r="205" spans="1:4" ht="20.100000000000001" customHeight="1" x14ac:dyDescent="0.25">
      <c r="A205" s="90"/>
      <c r="B205" s="91"/>
      <c r="C205" s="98"/>
      <c r="D205" s="98"/>
    </row>
    <row r="206" spans="1:4" ht="20.100000000000001" customHeight="1" x14ac:dyDescent="0.25">
      <c r="A206" s="90" t="s">
        <v>418</v>
      </c>
      <c r="B206" s="91">
        <v>18946430</v>
      </c>
      <c r="C206" s="98"/>
      <c r="D206" s="98"/>
    </row>
    <row r="207" spans="1:4" ht="20.100000000000001" customHeight="1" x14ac:dyDescent="0.25">
      <c r="A207" s="90"/>
      <c r="B207" s="91"/>
      <c r="C207" s="98"/>
      <c r="D207" s="98"/>
    </row>
    <row r="208" spans="1:4" ht="20.100000000000001" customHeight="1" x14ac:dyDescent="0.25">
      <c r="A208" s="92" t="s">
        <v>419</v>
      </c>
      <c r="B208" s="104">
        <f>+B210+B213+B218+B221+B222+B223+B225+B232</f>
        <v>101829719</v>
      </c>
      <c r="C208" s="98"/>
      <c r="D208" s="98"/>
    </row>
    <row r="209" spans="1:4" s="98" customFormat="1" ht="20.100000000000001" customHeight="1" x14ac:dyDescent="0.25">
      <c r="A209" s="92"/>
      <c r="B209" s="104"/>
    </row>
    <row r="210" spans="1:4" ht="20.100000000000001" customHeight="1" x14ac:dyDescent="0.25">
      <c r="A210" s="90" t="s">
        <v>546</v>
      </c>
      <c r="B210" s="91">
        <f>+B211</f>
        <v>2645965</v>
      </c>
      <c r="C210" s="98"/>
      <c r="D210" s="98"/>
    </row>
    <row r="211" spans="1:4" ht="20.100000000000001" customHeight="1" x14ac:dyDescent="0.25">
      <c r="A211" s="90" t="s">
        <v>420</v>
      </c>
      <c r="B211" s="91">
        <v>2645965</v>
      </c>
      <c r="C211" s="98"/>
      <c r="D211" s="98"/>
    </row>
    <row r="212" spans="1:4" ht="20.100000000000001" customHeight="1" x14ac:dyDescent="0.25">
      <c r="A212" s="90"/>
      <c r="B212" s="91"/>
      <c r="C212" s="98"/>
      <c r="D212" s="98"/>
    </row>
    <row r="213" spans="1:4" ht="20.100000000000001" customHeight="1" x14ac:dyDescent="0.25">
      <c r="A213" s="101" t="s">
        <v>421</v>
      </c>
      <c r="B213" s="91">
        <f>+B215+B216</f>
        <v>3834638</v>
      </c>
      <c r="C213" s="98"/>
      <c r="D213" s="98"/>
    </row>
    <row r="214" spans="1:4" ht="20.100000000000001" customHeight="1" x14ac:dyDescent="0.25">
      <c r="A214" s="101" t="s">
        <v>422</v>
      </c>
      <c r="B214" s="91"/>
      <c r="C214" s="98"/>
      <c r="D214" s="98"/>
    </row>
    <row r="215" spans="1:4" ht="20.100000000000001" customHeight="1" x14ac:dyDescent="0.25">
      <c r="A215" s="90" t="s">
        <v>423</v>
      </c>
      <c r="B215" s="91">
        <v>1500624</v>
      </c>
      <c r="C215" s="98"/>
      <c r="D215" s="98"/>
    </row>
    <row r="216" spans="1:4" ht="20.100000000000001" customHeight="1" x14ac:dyDescent="0.25">
      <c r="A216" s="90" t="s">
        <v>424</v>
      </c>
      <c r="B216" s="91">
        <v>2334014</v>
      </c>
      <c r="C216" s="98"/>
      <c r="D216" s="98"/>
    </row>
    <row r="217" spans="1:4" ht="20.100000000000001" customHeight="1" x14ac:dyDescent="0.25">
      <c r="A217" s="90"/>
      <c r="B217" s="91"/>
      <c r="C217" s="98"/>
      <c r="D217" s="98"/>
    </row>
    <row r="218" spans="1:4" ht="20.100000000000001" customHeight="1" x14ac:dyDescent="0.25">
      <c r="A218" s="90" t="s">
        <v>425</v>
      </c>
      <c r="B218" s="91">
        <f>+B219+B220</f>
        <v>10295928</v>
      </c>
      <c r="C218" s="98"/>
      <c r="D218" s="98"/>
    </row>
    <row r="219" spans="1:4" ht="24.95" customHeight="1" x14ac:dyDescent="0.25">
      <c r="A219" s="90" t="s">
        <v>426</v>
      </c>
      <c r="B219" s="91">
        <v>7279230</v>
      </c>
      <c r="C219" s="98"/>
      <c r="D219" s="98"/>
    </row>
    <row r="220" spans="1:4" ht="24.95" customHeight="1" x14ac:dyDescent="0.25">
      <c r="A220" s="90" t="s">
        <v>427</v>
      </c>
      <c r="B220" s="91">
        <v>3016698</v>
      </c>
      <c r="C220" s="98"/>
      <c r="D220" s="98"/>
    </row>
    <row r="221" spans="1:4" ht="24.95" customHeight="1" x14ac:dyDescent="0.25">
      <c r="A221" s="90" t="s">
        <v>428</v>
      </c>
      <c r="B221" s="91">
        <v>1054362</v>
      </c>
      <c r="C221" s="98"/>
      <c r="D221" s="98"/>
    </row>
    <row r="222" spans="1:4" ht="24.95" customHeight="1" x14ac:dyDescent="0.25">
      <c r="A222" s="90" t="s">
        <v>429</v>
      </c>
      <c r="B222" s="91">
        <v>436900</v>
      </c>
      <c r="C222" s="98"/>
      <c r="D222" s="98"/>
    </row>
    <row r="223" spans="1:4" ht="24.95" customHeight="1" x14ac:dyDescent="0.25">
      <c r="A223" s="90" t="s">
        <v>430</v>
      </c>
      <c r="B223" s="91">
        <v>30710592</v>
      </c>
      <c r="C223" s="98"/>
      <c r="D223" s="98"/>
    </row>
    <row r="224" spans="1:4" ht="24.95" customHeight="1" x14ac:dyDescent="0.25">
      <c r="A224" s="90"/>
      <c r="B224" s="91"/>
      <c r="C224" s="98"/>
      <c r="D224" s="98"/>
    </row>
    <row r="225" spans="1:4" ht="20.100000000000001" customHeight="1" x14ac:dyDescent="0.25">
      <c r="A225" s="101" t="s">
        <v>431</v>
      </c>
      <c r="B225" s="91">
        <f>+B226</f>
        <v>6023919</v>
      </c>
      <c r="C225" s="98"/>
      <c r="D225" s="98"/>
    </row>
    <row r="226" spans="1:4" ht="20.100000000000001" customHeight="1" x14ac:dyDescent="0.25">
      <c r="A226" s="90" t="s">
        <v>432</v>
      </c>
      <c r="B226" s="91">
        <v>6023919</v>
      </c>
      <c r="C226" s="98"/>
      <c r="D226" s="98"/>
    </row>
    <row r="227" spans="1:4" ht="20.100000000000001" customHeight="1" x14ac:dyDescent="0.25">
      <c r="A227" s="90"/>
      <c r="B227" s="91"/>
      <c r="C227" s="98"/>
      <c r="D227" s="98"/>
    </row>
    <row r="228" spans="1:4" ht="20.100000000000001" customHeight="1" thickBot="1" x14ac:dyDescent="0.3">
      <c r="A228" s="105"/>
      <c r="B228" s="120"/>
      <c r="C228" s="98"/>
      <c r="D228" s="98"/>
    </row>
    <row r="229" spans="1:4" ht="20.100000000000001" customHeight="1" thickTop="1" thickBot="1" x14ac:dyDescent="0.3">
      <c r="A229" s="139"/>
      <c r="B229" s="140"/>
      <c r="C229" s="98"/>
      <c r="D229" s="98"/>
    </row>
    <row r="230" spans="1:4" ht="20.100000000000001" customHeight="1" thickTop="1" thickBot="1" x14ac:dyDescent="0.35">
      <c r="A230" s="124" t="s">
        <v>302</v>
      </c>
      <c r="B230" s="125" t="s">
        <v>534</v>
      </c>
      <c r="C230" s="98"/>
      <c r="D230" s="98"/>
    </row>
    <row r="231" spans="1:4" ht="20.100000000000001" customHeight="1" thickTop="1" x14ac:dyDescent="0.25">
      <c r="A231" s="90"/>
      <c r="B231" s="91"/>
      <c r="C231" s="98"/>
      <c r="D231" s="98"/>
    </row>
    <row r="232" spans="1:4" ht="20.100000000000001" customHeight="1" x14ac:dyDescent="0.25">
      <c r="A232" s="101" t="s">
        <v>433</v>
      </c>
      <c r="B232" s="91">
        <f>+B233+B234+B235</f>
        <v>46827415</v>
      </c>
      <c r="C232" s="98"/>
      <c r="D232" s="98"/>
    </row>
    <row r="233" spans="1:4" ht="20.100000000000001" customHeight="1" x14ac:dyDescent="0.25">
      <c r="A233" s="90" t="s">
        <v>434</v>
      </c>
      <c r="B233" s="91">
        <v>27469754</v>
      </c>
      <c r="C233" s="98"/>
      <c r="D233" s="98"/>
    </row>
    <row r="234" spans="1:4" ht="20.100000000000001" customHeight="1" x14ac:dyDescent="0.25">
      <c r="A234" s="90" t="s">
        <v>435</v>
      </c>
      <c r="B234" s="91">
        <v>9653579</v>
      </c>
      <c r="C234" s="98"/>
      <c r="D234" s="98"/>
    </row>
    <row r="235" spans="1:4" ht="20.100000000000001" customHeight="1" x14ac:dyDescent="0.25">
      <c r="A235" s="90" t="s">
        <v>436</v>
      </c>
      <c r="B235" s="91">
        <v>9704082</v>
      </c>
      <c r="C235" s="98"/>
      <c r="D235" s="98"/>
    </row>
    <row r="236" spans="1:4" ht="20.100000000000001" customHeight="1" x14ac:dyDescent="0.25">
      <c r="A236" s="90"/>
      <c r="B236" s="91"/>
      <c r="C236" s="98"/>
      <c r="D236" s="98"/>
    </row>
    <row r="237" spans="1:4" ht="20.100000000000001" customHeight="1" x14ac:dyDescent="0.25">
      <c r="A237" s="92" t="s">
        <v>437</v>
      </c>
      <c r="B237" s="145">
        <f>+B239+B241+B246+B248+B252+B259+B238+B258</f>
        <v>48627502</v>
      </c>
      <c r="C237" s="98"/>
      <c r="D237" s="98"/>
    </row>
    <row r="238" spans="1:4" ht="20.100000000000001" customHeight="1" x14ac:dyDescent="0.25">
      <c r="A238" s="90" t="s">
        <v>438</v>
      </c>
      <c r="B238" s="91">
        <v>257729</v>
      </c>
      <c r="C238" s="98"/>
      <c r="D238" s="98"/>
    </row>
    <row r="239" spans="1:4" ht="20.100000000000001" customHeight="1" x14ac:dyDescent="0.25">
      <c r="A239" s="90" t="s">
        <v>439</v>
      </c>
      <c r="B239" s="91">
        <v>6819443</v>
      </c>
      <c r="C239" s="98"/>
      <c r="D239" s="98"/>
    </row>
    <row r="240" spans="1:4" ht="20.100000000000001" customHeight="1" x14ac:dyDescent="0.25">
      <c r="A240" s="90"/>
      <c r="B240" s="91"/>
      <c r="C240" s="98"/>
      <c r="D240" s="98"/>
    </row>
    <row r="241" spans="1:4" ht="20.100000000000001" customHeight="1" x14ac:dyDescent="0.25">
      <c r="A241" s="103" t="s">
        <v>440</v>
      </c>
      <c r="B241" s="91">
        <f>+B243+B244+B245</f>
        <v>10311695</v>
      </c>
      <c r="C241" s="98"/>
      <c r="D241" s="98"/>
    </row>
    <row r="242" spans="1:4" ht="20.100000000000001" customHeight="1" x14ac:dyDescent="0.25">
      <c r="A242" s="101"/>
      <c r="B242" s="91"/>
      <c r="C242" s="98"/>
      <c r="D242" s="98"/>
    </row>
    <row r="243" spans="1:4" ht="24.95" customHeight="1" x14ac:dyDescent="0.25">
      <c r="A243" s="90" t="s">
        <v>441</v>
      </c>
      <c r="B243" s="91">
        <v>9073584</v>
      </c>
      <c r="C243" s="98"/>
      <c r="D243" s="98"/>
    </row>
    <row r="244" spans="1:4" ht="24.95" customHeight="1" x14ac:dyDescent="0.25">
      <c r="A244" s="90" t="s">
        <v>442</v>
      </c>
      <c r="B244" s="91">
        <v>1137911</v>
      </c>
      <c r="C244" s="98"/>
      <c r="D244" s="98"/>
    </row>
    <row r="245" spans="1:4" ht="24.95" customHeight="1" x14ac:dyDescent="0.25">
      <c r="A245" s="90" t="s">
        <v>443</v>
      </c>
      <c r="B245" s="91">
        <v>100200</v>
      </c>
      <c r="C245" s="98"/>
      <c r="D245" s="98"/>
    </row>
    <row r="246" spans="1:4" ht="24.95" customHeight="1" x14ac:dyDescent="0.25">
      <c r="A246" s="90" t="s">
        <v>444</v>
      </c>
      <c r="B246" s="91">
        <v>9737129</v>
      </c>
      <c r="C246" s="98"/>
      <c r="D246" s="98"/>
    </row>
    <row r="247" spans="1:4" ht="20.100000000000001" customHeight="1" x14ac:dyDescent="0.25">
      <c r="A247" s="90"/>
      <c r="B247" s="91"/>
      <c r="C247" s="98"/>
      <c r="D247" s="98"/>
    </row>
    <row r="248" spans="1:4" ht="20.100000000000001" customHeight="1" x14ac:dyDescent="0.25">
      <c r="A248" s="103" t="s">
        <v>445</v>
      </c>
      <c r="B248" s="91">
        <f>+B249+B250</f>
        <v>525075</v>
      </c>
      <c r="C248" s="98"/>
      <c r="D248" s="98"/>
    </row>
    <row r="249" spans="1:4" ht="20.100000000000001" customHeight="1" x14ac:dyDescent="0.25">
      <c r="A249" s="90" t="s">
        <v>446</v>
      </c>
      <c r="B249" s="91">
        <v>66295</v>
      </c>
      <c r="C249" s="98"/>
      <c r="D249" s="98"/>
    </row>
    <row r="250" spans="1:4" ht="20.100000000000001" customHeight="1" x14ac:dyDescent="0.25">
      <c r="A250" s="90" t="s">
        <v>447</v>
      </c>
      <c r="B250" s="91">
        <v>458780</v>
      </c>
      <c r="C250" s="98"/>
      <c r="D250" s="98"/>
    </row>
    <row r="251" spans="1:4" ht="20.100000000000001" customHeight="1" x14ac:dyDescent="0.25">
      <c r="A251" s="90"/>
      <c r="B251" s="91"/>
      <c r="C251" s="98"/>
      <c r="D251" s="98"/>
    </row>
    <row r="252" spans="1:4" ht="20.100000000000001" customHeight="1" x14ac:dyDescent="0.25">
      <c r="A252" s="92" t="s">
        <v>448</v>
      </c>
      <c r="B252" s="104">
        <f>+B253+B254+B255+B256</f>
        <v>5963401</v>
      </c>
      <c r="C252" s="98"/>
      <c r="D252" s="98"/>
    </row>
    <row r="253" spans="1:4" ht="20.100000000000001" customHeight="1" x14ac:dyDescent="0.25">
      <c r="A253" s="90" t="s">
        <v>449</v>
      </c>
      <c r="B253" s="91">
        <v>2005016</v>
      </c>
      <c r="C253" s="98"/>
      <c r="D253" s="98"/>
    </row>
    <row r="254" spans="1:4" ht="20.100000000000001" customHeight="1" x14ac:dyDescent="0.25">
      <c r="A254" s="90" t="s">
        <v>547</v>
      </c>
      <c r="B254" s="91">
        <v>2958385</v>
      </c>
      <c r="C254" s="98"/>
      <c r="D254" s="98"/>
    </row>
    <row r="255" spans="1:4" ht="20.100000000000001" customHeight="1" x14ac:dyDescent="0.25">
      <c r="A255" s="90" t="s">
        <v>450</v>
      </c>
      <c r="B255" s="91">
        <v>500000</v>
      </c>
      <c r="C255" s="98"/>
      <c r="D255" s="98"/>
    </row>
    <row r="256" spans="1:4" ht="20.100000000000001" customHeight="1" x14ac:dyDescent="0.25">
      <c r="A256" s="90" t="s">
        <v>451</v>
      </c>
      <c r="B256" s="91">
        <v>500000</v>
      </c>
      <c r="C256" s="98"/>
      <c r="D256" s="98"/>
    </row>
    <row r="257" spans="1:4" ht="20.100000000000001" customHeight="1" x14ac:dyDescent="0.25">
      <c r="A257" s="90"/>
      <c r="B257" s="91"/>
      <c r="C257" s="98"/>
      <c r="D257" s="98"/>
    </row>
    <row r="258" spans="1:4" ht="20.100000000000001" customHeight="1" x14ac:dyDescent="0.25">
      <c r="A258" s="90" t="s">
        <v>452</v>
      </c>
      <c r="B258" s="91">
        <v>8434675</v>
      </c>
      <c r="C258" s="146"/>
      <c r="D258" s="98"/>
    </row>
    <row r="259" spans="1:4" ht="20.100000000000001" customHeight="1" x14ac:dyDescent="0.25">
      <c r="A259" s="101" t="s">
        <v>453</v>
      </c>
      <c r="B259" s="91">
        <v>6578355</v>
      </c>
      <c r="C259" s="98"/>
      <c r="D259" s="98"/>
    </row>
    <row r="260" spans="1:4" ht="20.100000000000001" customHeight="1" x14ac:dyDescent="0.25">
      <c r="A260" s="90"/>
      <c r="B260" s="91"/>
      <c r="C260" s="98"/>
      <c r="D260" s="98"/>
    </row>
    <row r="261" spans="1:4" ht="20.100000000000001" customHeight="1" x14ac:dyDescent="0.25">
      <c r="A261" s="92" t="s">
        <v>454</v>
      </c>
      <c r="B261" s="104">
        <f>+B263+B268+B273+B266</f>
        <v>94303810</v>
      </c>
      <c r="C261" s="98"/>
      <c r="D261" s="98"/>
    </row>
    <row r="262" spans="1:4" ht="20.100000000000001" customHeight="1" x14ac:dyDescent="0.25">
      <c r="A262" s="90"/>
      <c r="B262" s="91"/>
      <c r="C262" s="98"/>
      <c r="D262" s="98"/>
    </row>
    <row r="263" spans="1:4" ht="20.100000000000001" customHeight="1" x14ac:dyDescent="0.25">
      <c r="A263" s="101" t="s">
        <v>455</v>
      </c>
      <c r="B263" s="91">
        <f>+B265+B264</f>
        <v>82599970</v>
      </c>
      <c r="C263" s="98"/>
      <c r="D263" s="98"/>
    </row>
    <row r="264" spans="1:4" ht="20.100000000000001" customHeight="1" x14ac:dyDescent="0.25">
      <c r="A264" s="90" t="s">
        <v>456</v>
      </c>
      <c r="B264" s="91">
        <v>7203960</v>
      </c>
      <c r="C264" s="146"/>
      <c r="D264" s="98"/>
    </row>
    <row r="265" spans="1:4" ht="20.100000000000001" customHeight="1" x14ac:dyDescent="0.25">
      <c r="A265" s="90" t="s">
        <v>457</v>
      </c>
      <c r="B265" s="91">
        <v>75396010</v>
      </c>
      <c r="C265" s="98"/>
      <c r="D265" s="98"/>
    </row>
    <row r="266" spans="1:4" ht="20.100000000000001" customHeight="1" x14ac:dyDescent="0.25">
      <c r="A266" s="90" t="s">
        <v>458</v>
      </c>
      <c r="B266" s="91">
        <v>1049988</v>
      </c>
      <c r="C266" s="98"/>
      <c r="D266" s="98"/>
    </row>
    <row r="267" spans="1:4" ht="20.100000000000001" customHeight="1" x14ac:dyDescent="0.3">
      <c r="A267" s="90"/>
      <c r="B267" s="147"/>
      <c r="C267" s="98"/>
      <c r="D267" s="98"/>
    </row>
    <row r="268" spans="1:4" ht="20.100000000000001" customHeight="1" x14ac:dyDescent="0.25">
      <c r="A268" s="92" t="s">
        <v>459</v>
      </c>
      <c r="B268" s="104">
        <f>+B270+B271</f>
        <v>1801440</v>
      </c>
    </row>
    <row r="269" spans="1:4" ht="20.100000000000001" customHeight="1" x14ac:dyDescent="0.25">
      <c r="A269" s="101"/>
      <c r="B269" s="91"/>
    </row>
    <row r="270" spans="1:4" ht="20.100000000000001" customHeight="1" x14ac:dyDescent="0.25">
      <c r="A270" s="90" t="s">
        <v>460</v>
      </c>
      <c r="B270" s="91">
        <v>1777440</v>
      </c>
    </row>
    <row r="271" spans="1:4" ht="20.100000000000001" customHeight="1" x14ac:dyDescent="0.25">
      <c r="A271" s="90" t="s">
        <v>548</v>
      </c>
      <c r="B271" s="91">
        <v>24000</v>
      </c>
    </row>
    <row r="272" spans="1:4" ht="20.100000000000001" customHeight="1" x14ac:dyDescent="0.25">
      <c r="A272" s="90"/>
      <c r="B272" s="91"/>
    </row>
    <row r="273" spans="1:5" ht="20.100000000000001" customHeight="1" x14ac:dyDescent="0.25">
      <c r="A273" s="92" t="s">
        <v>461</v>
      </c>
      <c r="B273" s="104">
        <f>B274+B275+B276</f>
        <v>8852412</v>
      </c>
    </row>
    <row r="274" spans="1:5" ht="20.100000000000001" customHeight="1" x14ac:dyDescent="0.25">
      <c r="A274" s="90" t="s">
        <v>462</v>
      </c>
      <c r="B274" s="91">
        <v>72000</v>
      </c>
    </row>
    <row r="275" spans="1:5" ht="20.100000000000001" customHeight="1" x14ac:dyDescent="0.25">
      <c r="A275" s="90" t="s">
        <v>463</v>
      </c>
      <c r="B275" s="91">
        <v>7100412</v>
      </c>
    </row>
    <row r="276" spans="1:5" ht="20.100000000000001" customHeight="1" x14ac:dyDescent="0.25">
      <c r="A276" s="90" t="s">
        <v>464</v>
      </c>
      <c r="B276" s="91">
        <v>1680000</v>
      </c>
    </row>
    <row r="277" spans="1:5" ht="20.100000000000001" customHeight="1" x14ac:dyDescent="0.25">
      <c r="A277" s="92" t="s">
        <v>465</v>
      </c>
      <c r="B277" s="104">
        <f>+B279</f>
        <v>104000</v>
      </c>
    </row>
    <row r="278" spans="1:5" ht="20.100000000000001" customHeight="1" x14ac:dyDescent="0.25">
      <c r="A278" s="92"/>
      <c r="B278" s="104"/>
    </row>
    <row r="279" spans="1:5" ht="20.100000000000001" customHeight="1" x14ac:dyDescent="0.25">
      <c r="A279" s="90" t="s">
        <v>466</v>
      </c>
      <c r="B279" s="91">
        <v>104000</v>
      </c>
      <c r="C279" s="80"/>
    </row>
    <row r="280" spans="1:5" ht="20.100000000000001" customHeight="1" x14ac:dyDescent="0.25">
      <c r="A280" s="90"/>
      <c r="B280" s="91"/>
    </row>
    <row r="281" spans="1:5" ht="20.100000000000001" customHeight="1" x14ac:dyDescent="0.25">
      <c r="A281" s="92" t="s">
        <v>467</v>
      </c>
      <c r="B281" s="104">
        <f>+B282</f>
        <v>1100000</v>
      </c>
    </row>
    <row r="282" spans="1:5" ht="20.100000000000001" customHeight="1" x14ac:dyDescent="0.25">
      <c r="A282" s="90" t="s">
        <v>468</v>
      </c>
      <c r="B282" s="91">
        <v>1100000</v>
      </c>
      <c r="C282" s="89"/>
    </row>
    <row r="283" spans="1:5" ht="20.100000000000001" customHeight="1" x14ac:dyDescent="0.25">
      <c r="A283" s="90"/>
      <c r="B283" s="91"/>
      <c r="C283" s="89"/>
    </row>
    <row r="284" spans="1:5" ht="27.75" customHeight="1" thickBot="1" x14ac:dyDescent="0.3">
      <c r="A284" s="148" t="s">
        <v>469</v>
      </c>
      <c r="B284" s="149">
        <f>(B83+B99+B121+B261+B281+B277)</f>
        <v>2169132863</v>
      </c>
      <c r="C284" s="100"/>
      <c r="D284" s="100"/>
      <c r="E284" s="102"/>
    </row>
    <row r="285" spans="1:5" ht="15.75" customHeight="1" thickTop="1" x14ac:dyDescent="0.25">
      <c r="A285" s="150"/>
      <c r="B285" s="151"/>
      <c r="D285" s="100"/>
    </row>
    <row r="286" spans="1:5" ht="19.5" customHeight="1" thickBot="1" x14ac:dyDescent="0.35">
      <c r="A286" s="152" t="s">
        <v>470</v>
      </c>
      <c r="B286" s="153">
        <f>+B78-B284</f>
        <v>258200134</v>
      </c>
      <c r="C286" s="102"/>
      <c r="D286" s="102"/>
    </row>
    <row r="287" spans="1:5" ht="15.75" thickTop="1" x14ac:dyDescent="0.2">
      <c r="A287" s="154"/>
      <c r="B287" s="154"/>
    </row>
    <row r="288" spans="1:5" ht="18.75" x14ac:dyDescent="0.3">
      <c r="A288" s="155"/>
      <c r="B288" s="156"/>
    </row>
    <row r="289" spans="2:4" ht="21.75" customHeight="1" x14ac:dyDescent="0.3">
      <c r="B289" s="156"/>
    </row>
    <row r="290" spans="2:4" ht="18" customHeight="1" x14ac:dyDescent="0.25">
      <c r="B290" s="89"/>
    </row>
    <row r="291" spans="2:4" x14ac:dyDescent="0.2">
      <c r="D291" s="157"/>
    </row>
    <row r="292" spans="2:4" ht="18" customHeight="1" x14ac:dyDescent="0.2">
      <c r="B292" s="117"/>
    </row>
    <row r="293" spans="2:4" ht="15" x14ac:dyDescent="0.25">
      <c r="B293" s="89"/>
      <c r="D293" s="89"/>
    </row>
  </sheetData>
  <mergeCells count="3">
    <mergeCell ref="A1:B1"/>
    <mergeCell ref="A2:B2"/>
    <mergeCell ref="A3:B3"/>
  </mergeCells>
  <printOptions horizontalCentered="1"/>
  <pageMargins left="0.70866141732283472" right="0" top="0.55000000000000004" bottom="0.17" header="0.15748031496062992" footer="0.17"/>
  <pageSetup scale="55" orientation="portrait" r:id="rId1"/>
  <headerFooter alignWithMargins="0"/>
  <rowBreaks count="4" manualBreakCount="4">
    <brk id="57" max="1" man="1"/>
    <brk id="116" max="16383" man="1"/>
    <brk id="171" max="1" man="1"/>
    <brk id="228" max="1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49"/>
  <sheetViews>
    <sheetView showGridLines="0" topLeftCell="A6" zoomScaleNormal="100" workbookViewId="0">
      <selection activeCell="I273" sqref="I273"/>
    </sheetView>
  </sheetViews>
  <sheetFormatPr baseColWidth="10" defaultRowHeight="15" x14ac:dyDescent="0.25"/>
  <cols>
    <col min="1" max="1" width="11.42578125" style="78"/>
    <col min="2" max="2" width="7.140625" style="78" customWidth="1"/>
    <col min="3" max="3" width="13.140625" style="78" customWidth="1"/>
    <col min="4" max="4" width="105" style="78" customWidth="1"/>
    <col min="5" max="5" width="41.85546875" style="233" customWidth="1"/>
    <col min="6" max="6" width="13.85546875" style="78" customWidth="1"/>
    <col min="7" max="7" width="11.85546875" style="78" customWidth="1"/>
    <col min="8" max="8" width="11.42578125" style="78"/>
    <col min="9" max="9" width="12.85546875" style="78" customWidth="1"/>
    <col min="10" max="257" width="11.42578125" style="78"/>
    <col min="258" max="258" width="7.140625" style="78" customWidth="1"/>
    <col min="259" max="259" width="13.140625" style="78" customWidth="1"/>
    <col min="260" max="260" width="105" style="78" customWidth="1"/>
    <col min="261" max="261" width="41.85546875" style="78" customWidth="1"/>
    <col min="262" max="262" width="13.85546875" style="78" customWidth="1"/>
    <col min="263" max="263" width="11.85546875" style="78" customWidth="1"/>
    <col min="264" max="264" width="11.42578125" style="78"/>
    <col min="265" max="265" width="12.85546875" style="78" customWidth="1"/>
    <col min="266" max="513" width="11.42578125" style="78"/>
    <col min="514" max="514" width="7.140625" style="78" customWidth="1"/>
    <col min="515" max="515" width="13.140625" style="78" customWidth="1"/>
    <col min="516" max="516" width="105" style="78" customWidth="1"/>
    <col min="517" max="517" width="41.85546875" style="78" customWidth="1"/>
    <col min="518" max="518" width="13.85546875" style="78" customWidth="1"/>
    <col min="519" max="519" width="11.85546875" style="78" customWidth="1"/>
    <col min="520" max="520" width="11.42578125" style="78"/>
    <col min="521" max="521" width="12.85546875" style="78" customWidth="1"/>
    <col min="522" max="769" width="11.42578125" style="78"/>
    <col min="770" max="770" width="7.140625" style="78" customWidth="1"/>
    <col min="771" max="771" width="13.140625" style="78" customWidth="1"/>
    <col min="772" max="772" width="105" style="78" customWidth="1"/>
    <col min="773" max="773" width="41.85546875" style="78" customWidth="1"/>
    <col min="774" max="774" width="13.85546875" style="78" customWidth="1"/>
    <col min="775" max="775" width="11.85546875" style="78" customWidth="1"/>
    <col min="776" max="776" width="11.42578125" style="78"/>
    <col min="777" max="777" width="12.85546875" style="78" customWidth="1"/>
    <col min="778" max="1025" width="11.42578125" style="78"/>
    <col min="1026" max="1026" width="7.140625" style="78" customWidth="1"/>
    <col min="1027" max="1027" width="13.140625" style="78" customWidth="1"/>
    <col min="1028" max="1028" width="105" style="78" customWidth="1"/>
    <col min="1029" max="1029" width="41.85546875" style="78" customWidth="1"/>
    <col min="1030" max="1030" width="13.85546875" style="78" customWidth="1"/>
    <col min="1031" max="1031" width="11.85546875" style="78" customWidth="1"/>
    <col min="1032" max="1032" width="11.42578125" style="78"/>
    <col min="1033" max="1033" width="12.85546875" style="78" customWidth="1"/>
    <col min="1034" max="1281" width="11.42578125" style="78"/>
    <col min="1282" max="1282" width="7.140625" style="78" customWidth="1"/>
    <col min="1283" max="1283" width="13.140625" style="78" customWidth="1"/>
    <col min="1284" max="1284" width="105" style="78" customWidth="1"/>
    <col min="1285" max="1285" width="41.85546875" style="78" customWidth="1"/>
    <col min="1286" max="1286" width="13.85546875" style="78" customWidth="1"/>
    <col min="1287" max="1287" width="11.85546875" style="78" customWidth="1"/>
    <col min="1288" max="1288" width="11.42578125" style="78"/>
    <col min="1289" max="1289" width="12.85546875" style="78" customWidth="1"/>
    <col min="1290" max="1537" width="11.42578125" style="78"/>
    <col min="1538" max="1538" width="7.140625" style="78" customWidth="1"/>
    <col min="1539" max="1539" width="13.140625" style="78" customWidth="1"/>
    <col min="1540" max="1540" width="105" style="78" customWidth="1"/>
    <col min="1541" max="1541" width="41.85546875" style="78" customWidth="1"/>
    <col min="1542" max="1542" width="13.85546875" style="78" customWidth="1"/>
    <col min="1543" max="1543" width="11.85546875" style="78" customWidth="1"/>
    <col min="1544" max="1544" width="11.42578125" style="78"/>
    <col min="1545" max="1545" width="12.85546875" style="78" customWidth="1"/>
    <col min="1546" max="1793" width="11.42578125" style="78"/>
    <col min="1794" max="1794" width="7.140625" style="78" customWidth="1"/>
    <col min="1795" max="1795" width="13.140625" style="78" customWidth="1"/>
    <col min="1796" max="1796" width="105" style="78" customWidth="1"/>
    <col min="1797" max="1797" width="41.85546875" style="78" customWidth="1"/>
    <col min="1798" max="1798" width="13.85546875" style="78" customWidth="1"/>
    <col min="1799" max="1799" width="11.85546875" style="78" customWidth="1"/>
    <col min="1800" max="1800" width="11.42578125" style="78"/>
    <col min="1801" max="1801" width="12.85546875" style="78" customWidth="1"/>
    <col min="1802" max="2049" width="11.42578125" style="78"/>
    <col min="2050" max="2050" width="7.140625" style="78" customWidth="1"/>
    <col min="2051" max="2051" width="13.140625" style="78" customWidth="1"/>
    <col min="2052" max="2052" width="105" style="78" customWidth="1"/>
    <col min="2053" max="2053" width="41.85546875" style="78" customWidth="1"/>
    <col min="2054" max="2054" width="13.85546875" style="78" customWidth="1"/>
    <col min="2055" max="2055" width="11.85546875" style="78" customWidth="1"/>
    <col min="2056" max="2056" width="11.42578125" style="78"/>
    <col min="2057" max="2057" width="12.85546875" style="78" customWidth="1"/>
    <col min="2058" max="2305" width="11.42578125" style="78"/>
    <col min="2306" max="2306" width="7.140625" style="78" customWidth="1"/>
    <col min="2307" max="2307" width="13.140625" style="78" customWidth="1"/>
    <col min="2308" max="2308" width="105" style="78" customWidth="1"/>
    <col min="2309" max="2309" width="41.85546875" style="78" customWidth="1"/>
    <col min="2310" max="2310" width="13.85546875" style="78" customWidth="1"/>
    <col min="2311" max="2311" width="11.85546875" style="78" customWidth="1"/>
    <col min="2312" max="2312" width="11.42578125" style="78"/>
    <col min="2313" max="2313" width="12.85546875" style="78" customWidth="1"/>
    <col min="2314" max="2561" width="11.42578125" style="78"/>
    <col min="2562" max="2562" width="7.140625" style="78" customWidth="1"/>
    <col min="2563" max="2563" width="13.140625" style="78" customWidth="1"/>
    <col min="2564" max="2564" width="105" style="78" customWidth="1"/>
    <col min="2565" max="2565" width="41.85546875" style="78" customWidth="1"/>
    <col min="2566" max="2566" width="13.85546875" style="78" customWidth="1"/>
    <col min="2567" max="2567" width="11.85546875" style="78" customWidth="1"/>
    <col min="2568" max="2568" width="11.42578125" style="78"/>
    <col min="2569" max="2569" width="12.85546875" style="78" customWidth="1"/>
    <col min="2570" max="2817" width="11.42578125" style="78"/>
    <col min="2818" max="2818" width="7.140625" style="78" customWidth="1"/>
    <col min="2819" max="2819" width="13.140625" style="78" customWidth="1"/>
    <col min="2820" max="2820" width="105" style="78" customWidth="1"/>
    <col min="2821" max="2821" width="41.85546875" style="78" customWidth="1"/>
    <col min="2822" max="2822" width="13.85546875" style="78" customWidth="1"/>
    <col min="2823" max="2823" width="11.85546875" style="78" customWidth="1"/>
    <col min="2824" max="2824" width="11.42578125" style="78"/>
    <col min="2825" max="2825" width="12.85546875" style="78" customWidth="1"/>
    <col min="2826" max="3073" width="11.42578125" style="78"/>
    <col min="3074" max="3074" width="7.140625" style="78" customWidth="1"/>
    <col min="3075" max="3075" width="13.140625" style="78" customWidth="1"/>
    <col min="3076" max="3076" width="105" style="78" customWidth="1"/>
    <col min="3077" max="3077" width="41.85546875" style="78" customWidth="1"/>
    <col min="3078" max="3078" width="13.85546875" style="78" customWidth="1"/>
    <col min="3079" max="3079" width="11.85546875" style="78" customWidth="1"/>
    <col min="3080" max="3080" width="11.42578125" style="78"/>
    <col min="3081" max="3081" width="12.85546875" style="78" customWidth="1"/>
    <col min="3082" max="3329" width="11.42578125" style="78"/>
    <col min="3330" max="3330" width="7.140625" style="78" customWidth="1"/>
    <col min="3331" max="3331" width="13.140625" style="78" customWidth="1"/>
    <col min="3332" max="3332" width="105" style="78" customWidth="1"/>
    <col min="3333" max="3333" width="41.85546875" style="78" customWidth="1"/>
    <col min="3334" max="3334" width="13.85546875" style="78" customWidth="1"/>
    <col min="3335" max="3335" width="11.85546875" style="78" customWidth="1"/>
    <col min="3336" max="3336" width="11.42578125" style="78"/>
    <col min="3337" max="3337" width="12.85546875" style="78" customWidth="1"/>
    <col min="3338" max="3585" width="11.42578125" style="78"/>
    <col min="3586" max="3586" width="7.140625" style="78" customWidth="1"/>
    <col min="3587" max="3587" width="13.140625" style="78" customWidth="1"/>
    <col min="3588" max="3588" width="105" style="78" customWidth="1"/>
    <col min="3589" max="3589" width="41.85546875" style="78" customWidth="1"/>
    <col min="3590" max="3590" width="13.85546875" style="78" customWidth="1"/>
    <col min="3591" max="3591" width="11.85546875" style="78" customWidth="1"/>
    <col min="3592" max="3592" width="11.42578125" style="78"/>
    <col min="3593" max="3593" width="12.85546875" style="78" customWidth="1"/>
    <col min="3594" max="3841" width="11.42578125" style="78"/>
    <col min="3842" max="3842" width="7.140625" style="78" customWidth="1"/>
    <col min="3843" max="3843" width="13.140625" style="78" customWidth="1"/>
    <col min="3844" max="3844" width="105" style="78" customWidth="1"/>
    <col min="3845" max="3845" width="41.85546875" style="78" customWidth="1"/>
    <col min="3846" max="3846" width="13.85546875" style="78" customWidth="1"/>
    <col min="3847" max="3847" width="11.85546875" style="78" customWidth="1"/>
    <col min="3848" max="3848" width="11.42578125" style="78"/>
    <col min="3849" max="3849" width="12.85546875" style="78" customWidth="1"/>
    <col min="3850" max="4097" width="11.42578125" style="78"/>
    <col min="4098" max="4098" width="7.140625" style="78" customWidth="1"/>
    <col min="4099" max="4099" width="13.140625" style="78" customWidth="1"/>
    <col min="4100" max="4100" width="105" style="78" customWidth="1"/>
    <col min="4101" max="4101" width="41.85546875" style="78" customWidth="1"/>
    <col min="4102" max="4102" width="13.85546875" style="78" customWidth="1"/>
    <col min="4103" max="4103" width="11.85546875" style="78" customWidth="1"/>
    <col min="4104" max="4104" width="11.42578125" style="78"/>
    <col min="4105" max="4105" width="12.85546875" style="78" customWidth="1"/>
    <col min="4106" max="4353" width="11.42578125" style="78"/>
    <col min="4354" max="4354" width="7.140625" style="78" customWidth="1"/>
    <col min="4355" max="4355" width="13.140625" style="78" customWidth="1"/>
    <col min="4356" max="4356" width="105" style="78" customWidth="1"/>
    <col min="4357" max="4357" width="41.85546875" style="78" customWidth="1"/>
    <col min="4358" max="4358" width="13.85546875" style="78" customWidth="1"/>
    <col min="4359" max="4359" width="11.85546875" style="78" customWidth="1"/>
    <col min="4360" max="4360" width="11.42578125" style="78"/>
    <col min="4361" max="4361" width="12.85546875" style="78" customWidth="1"/>
    <col min="4362" max="4609" width="11.42578125" style="78"/>
    <col min="4610" max="4610" width="7.140625" style="78" customWidth="1"/>
    <col min="4611" max="4611" width="13.140625" style="78" customWidth="1"/>
    <col min="4612" max="4612" width="105" style="78" customWidth="1"/>
    <col min="4613" max="4613" width="41.85546875" style="78" customWidth="1"/>
    <col min="4614" max="4614" width="13.85546875" style="78" customWidth="1"/>
    <col min="4615" max="4615" width="11.85546875" style="78" customWidth="1"/>
    <col min="4616" max="4616" width="11.42578125" style="78"/>
    <col min="4617" max="4617" width="12.85546875" style="78" customWidth="1"/>
    <col min="4618" max="4865" width="11.42578125" style="78"/>
    <col min="4866" max="4866" width="7.140625" style="78" customWidth="1"/>
    <col min="4867" max="4867" width="13.140625" style="78" customWidth="1"/>
    <col min="4868" max="4868" width="105" style="78" customWidth="1"/>
    <col min="4869" max="4869" width="41.85546875" style="78" customWidth="1"/>
    <col min="4870" max="4870" width="13.85546875" style="78" customWidth="1"/>
    <col min="4871" max="4871" width="11.85546875" style="78" customWidth="1"/>
    <col min="4872" max="4872" width="11.42578125" style="78"/>
    <col min="4873" max="4873" width="12.85546875" style="78" customWidth="1"/>
    <col min="4874" max="5121" width="11.42578125" style="78"/>
    <col min="5122" max="5122" width="7.140625" style="78" customWidth="1"/>
    <col min="5123" max="5123" width="13.140625" style="78" customWidth="1"/>
    <col min="5124" max="5124" width="105" style="78" customWidth="1"/>
    <col min="5125" max="5125" width="41.85546875" style="78" customWidth="1"/>
    <col min="5126" max="5126" width="13.85546875" style="78" customWidth="1"/>
    <col min="5127" max="5127" width="11.85546875" style="78" customWidth="1"/>
    <col min="5128" max="5128" width="11.42578125" style="78"/>
    <col min="5129" max="5129" width="12.85546875" style="78" customWidth="1"/>
    <col min="5130" max="5377" width="11.42578125" style="78"/>
    <col min="5378" max="5378" width="7.140625" style="78" customWidth="1"/>
    <col min="5379" max="5379" width="13.140625" style="78" customWidth="1"/>
    <col min="5380" max="5380" width="105" style="78" customWidth="1"/>
    <col min="5381" max="5381" width="41.85546875" style="78" customWidth="1"/>
    <col min="5382" max="5382" width="13.85546875" style="78" customWidth="1"/>
    <col min="5383" max="5383" width="11.85546875" style="78" customWidth="1"/>
    <col min="5384" max="5384" width="11.42578125" style="78"/>
    <col min="5385" max="5385" width="12.85546875" style="78" customWidth="1"/>
    <col min="5386" max="5633" width="11.42578125" style="78"/>
    <col min="5634" max="5634" width="7.140625" style="78" customWidth="1"/>
    <col min="5635" max="5635" width="13.140625" style="78" customWidth="1"/>
    <col min="5636" max="5636" width="105" style="78" customWidth="1"/>
    <col min="5637" max="5637" width="41.85546875" style="78" customWidth="1"/>
    <col min="5638" max="5638" width="13.85546875" style="78" customWidth="1"/>
    <col min="5639" max="5639" width="11.85546875" style="78" customWidth="1"/>
    <col min="5640" max="5640" width="11.42578125" style="78"/>
    <col min="5641" max="5641" width="12.85546875" style="78" customWidth="1"/>
    <col min="5642" max="5889" width="11.42578125" style="78"/>
    <col min="5890" max="5890" width="7.140625" style="78" customWidth="1"/>
    <col min="5891" max="5891" width="13.140625" style="78" customWidth="1"/>
    <col min="5892" max="5892" width="105" style="78" customWidth="1"/>
    <col min="5893" max="5893" width="41.85546875" style="78" customWidth="1"/>
    <col min="5894" max="5894" width="13.85546875" style="78" customWidth="1"/>
    <col min="5895" max="5895" width="11.85546875" style="78" customWidth="1"/>
    <col min="5896" max="5896" width="11.42578125" style="78"/>
    <col min="5897" max="5897" width="12.85546875" style="78" customWidth="1"/>
    <col min="5898" max="6145" width="11.42578125" style="78"/>
    <col min="6146" max="6146" width="7.140625" style="78" customWidth="1"/>
    <col min="6147" max="6147" width="13.140625" style="78" customWidth="1"/>
    <col min="6148" max="6148" width="105" style="78" customWidth="1"/>
    <col min="6149" max="6149" width="41.85546875" style="78" customWidth="1"/>
    <col min="6150" max="6150" width="13.85546875" style="78" customWidth="1"/>
    <col min="6151" max="6151" width="11.85546875" style="78" customWidth="1"/>
    <col min="6152" max="6152" width="11.42578125" style="78"/>
    <col min="6153" max="6153" width="12.85546875" style="78" customWidth="1"/>
    <col min="6154" max="6401" width="11.42578125" style="78"/>
    <col min="6402" max="6402" width="7.140625" style="78" customWidth="1"/>
    <col min="6403" max="6403" width="13.140625" style="78" customWidth="1"/>
    <col min="6404" max="6404" width="105" style="78" customWidth="1"/>
    <col min="6405" max="6405" width="41.85546875" style="78" customWidth="1"/>
    <col min="6406" max="6406" width="13.85546875" style="78" customWidth="1"/>
    <col min="6407" max="6407" width="11.85546875" style="78" customWidth="1"/>
    <col min="6408" max="6408" width="11.42578125" style="78"/>
    <col min="6409" max="6409" width="12.85546875" style="78" customWidth="1"/>
    <col min="6410" max="6657" width="11.42578125" style="78"/>
    <col min="6658" max="6658" width="7.140625" style="78" customWidth="1"/>
    <col min="6659" max="6659" width="13.140625" style="78" customWidth="1"/>
    <col min="6660" max="6660" width="105" style="78" customWidth="1"/>
    <col min="6661" max="6661" width="41.85546875" style="78" customWidth="1"/>
    <col min="6662" max="6662" width="13.85546875" style="78" customWidth="1"/>
    <col min="6663" max="6663" width="11.85546875" style="78" customWidth="1"/>
    <col min="6664" max="6664" width="11.42578125" style="78"/>
    <col min="6665" max="6665" width="12.85546875" style="78" customWidth="1"/>
    <col min="6666" max="6913" width="11.42578125" style="78"/>
    <col min="6914" max="6914" width="7.140625" style="78" customWidth="1"/>
    <col min="6915" max="6915" width="13.140625" style="78" customWidth="1"/>
    <col min="6916" max="6916" width="105" style="78" customWidth="1"/>
    <col min="6917" max="6917" width="41.85546875" style="78" customWidth="1"/>
    <col min="6918" max="6918" width="13.85546875" style="78" customWidth="1"/>
    <col min="6919" max="6919" width="11.85546875" style="78" customWidth="1"/>
    <col min="6920" max="6920" width="11.42578125" style="78"/>
    <col min="6921" max="6921" width="12.85546875" style="78" customWidth="1"/>
    <col min="6922" max="7169" width="11.42578125" style="78"/>
    <col min="7170" max="7170" width="7.140625" style="78" customWidth="1"/>
    <col min="7171" max="7171" width="13.140625" style="78" customWidth="1"/>
    <col min="7172" max="7172" width="105" style="78" customWidth="1"/>
    <col min="7173" max="7173" width="41.85546875" style="78" customWidth="1"/>
    <col min="7174" max="7174" width="13.85546875" style="78" customWidth="1"/>
    <col min="7175" max="7175" width="11.85546875" style="78" customWidth="1"/>
    <col min="7176" max="7176" width="11.42578125" style="78"/>
    <col min="7177" max="7177" width="12.85546875" style="78" customWidth="1"/>
    <col min="7178" max="7425" width="11.42578125" style="78"/>
    <col min="7426" max="7426" width="7.140625" style="78" customWidth="1"/>
    <col min="7427" max="7427" width="13.140625" style="78" customWidth="1"/>
    <col min="7428" max="7428" width="105" style="78" customWidth="1"/>
    <col min="7429" max="7429" width="41.85546875" style="78" customWidth="1"/>
    <col min="7430" max="7430" width="13.85546875" style="78" customWidth="1"/>
    <col min="7431" max="7431" width="11.85546875" style="78" customWidth="1"/>
    <col min="7432" max="7432" width="11.42578125" style="78"/>
    <col min="7433" max="7433" width="12.85546875" style="78" customWidth="1"/>
    <col min="7434" max="7681" width="11.42578125" style="78"/>
    <col min="7682" max="7682" width="7.140625" style="78" customWidth="1"/>
    <col min="7683" max="7683" width="13.140625" style="78" customWidth="1"/>
    <col min="7684" max="7684" width="105" style="78" customWidth="1"/>
    <col min="7685" max="7685" width="41.85546875" style="78" customWidth="1"/>
    <col min="7686" max="7686" width="13.85546875" style="78" customWidth="1"/>
    <col min="7687" max="7687" width="11.85546875" style="78" customWidth="1"/>
    <col min="7688" max="7688" width="11.42578125" style="78"/>
    <col min="7689" max="7689" width="12.85546875" style="78" customWidth="1"/>
    <col min="7690" max="7937" width="11.42578125" style="78"/>
    <col min="7938" max="7938" width="7.140625" style="78" customWidth="1"/>
    <col min="7939" max="7939" width="13.140625" style="78" customWidth="1"/>
    <col min="7940" max="7940" width="105" style="78" customWidth="1"/>
    <col min="7941" max="7941" width="41.85546875" style="78" customWidth="1"/>
    <col min="7942" max="7942" width="13.85546875" style="78" customWidth="1"/>
    <col min="7943" max="7943" width="11.85546875" style="78" customWidth="1"/>
    <col min="7944" max="7944" width="11.42578125" style="78"/>
    <col min="7945" max="7945" width="12.85546875" style="78" customWidth="1"/>
    <col min="7946" max="8193" width="11.42578125" style="78"/>
    <col min="8194" max="8194" width="7.140625" style="78" customWidth="1"/>
    <col min="8195" max="8195" width="13.140625" style="78" customWidth="1"/>
    <col min="8196" max="8196" width="105" style="78" customWidth="1"/>
    <col min="8197" max="8197" width="41.85546875" style="78" customWidth="1"/>
    <col min="8198" max="8198" width="13.85546875" style="78" customWidth="1"/>
    <col min="8199" max="8199" width="11.85546875" style="78" customWidth="1"/>
    <col min="8200" max="8200" width="11.42578125" style="78"/>
    <col min="8201" max="8201" width="12.85546875" style="78" customWidth="1"/>
    <col min="8202" max="8449" width="11.42578125" style="78"/>
    <col min="8450" max="8450" width="7.140625" style="78" customWidth="1"/>
    <col min="8451" max="8451" width="13.140625" style="78" customWidth="1"/>
    <col min="8452" max="8452" width="105" style="78" customWidth="1"/>
    <col min="8453" max="8453" width="41.85546875" style="78" customWidth="1"/>
    <col min="8454" max="8454" width="13.85546875" style="78" customWidth="1"/>
    <col min="8455" max="8455" width="11.85546875" style="78" customWidth="1"/>
    <col min="8456" max="8456" width="11.42578125" style="78"/>
    <col min="8457" max="8457" width="12.85546875" style="78" customWidth="1"/>
    <col min="8458" max="8705" width="11.42578125" style="78"/>
    <col min="8706" max="8706" width="7.140625" style="78" customWidth="1"/>
    <col min="8707" max="8707" width="13.140625" style="78" customWidth="1"/>
    <col min="8708" max="8708" width="105" style="78" customWidth="1"/>
    <col min="8709" max="8709" width="41.85546875" style="78" customWidth="1"/>
    <col min="8710" max="8710" width="13.85546875" style="78" customWidth="1"/>
    <col min="8711" max="8711" width="11.85546875" style="78" customWidth="1"/>
    <col min="8712" max="8712" width="11.42578125" style="78"/>
    <col min="8713" max="8713" width="12.85546875" style="78" customWidth="1"/>
    <col min="8714" max="8961" width="11.42578125" style="78"/>
    <col min="8962" max="8962" width="7.140625" style="78" customWidth="1"/>
    <col min="8963" max="8963" width="13.140625" style="78" customWidth="1"/>
    <col min="8964" max="8964" width="105" style="78" customWidth="1"/>
    <col min="8965" max="8965" width="41.85546875" style="78" customWidth="1"/>
    <col min="8966" max="8966" width="13.85546875" style="78" customWidth="1"/>
    <col min="8967" max="8967" width="11.85546875" style="78" customWidth="1"/>
    <col min="8968" max="8968" width="11.42578125" style="78"/>
    <col min="8969" max="8969" width="12.85546875" style="78" customWidth="1"/>
    <col min="8970" max="9217" width="11.42578125" style="78"/>
    <col min="9218" max="9218" width="7.140625" style="78" customWidth="1"/>
    <col min="9219" max="9219" width="13.140625" style="78" customWidth="1"/>
    <col min="9220" max="9220" width="105" style="78" customWidth="1"/>
    <col min="9221" max="9221" width="41.85546875" style="78" customWidth="1"/>
    <col min="9222" max="9222" width="13.85546875" style="78" customWidth="1"/>
    <col min="9223" max="9223" width="11.85546875" style="78" customWidth="1"/>
    <col min="9224" max="9224" width="11.42578125" style="78"/>
    <col min="9225" max="9225" width="12.85546875" style="78" customWidth="1"/>
    <col min="9226" max="9473" width="11.42578125" style="78"/>
    <col min="9474" max="9474" width="7.140625" style="78" customWidth="1"/>
    <col min="9475" max="9475" width="13.140625" style="78" customWidth="1"/>
    <col min="9476" max="9476" width="105" style="78" customWidth="1"/>
    <col min="9477" max="9477" width="41.85546875" style="78" customWidth="1"/>
    <col min="9478" max="9478" width="13.85546875" style="78" customWidth="1"/>
    <col min="9479" max="9479" width="11.85546875" style="78" customWidth="1"/>
    <col min="9480" max="9480" width="11.42578125" style="78"/>
    <col min="9481" max="9481" width="12.85546875" style="78" customWidth="1"/>
    <col min="9482" max="9729" width="11.42578125" style="78"/>
    <col min="9730" max="9730" width="7.140625" style="78" customWidth="1"/>
    <col min="9731" max="9731" width="13.140625" style="78" customWidth="1"/>
    <col min="9732" max="9732" width="105" style="78" customWidth="1"/>
    <col min="9733" max="9733" width="41.85546875" style="78" customWidth="1"/>
    <col min="9734" max="9734" width="13.85546875" style="78" customWidth="1"/>
    <col min="9735" max="9735" width="11.85546875" style="78" customWidth="1"/>
    <col min="9736" max="9736" width="11.42578125" style="78"/>
    <col min="9737" max="9737" width="12.85546875" style="78" customWidth="1"/>
    <col min="9738" max="9985" width="11.42578125" style="78"/>
    <col min="9986" max="9986" width="7.140625" style="78" customWidth="1"/>
    <col min="9987" max="9987" width="13.140625" style="78" customWidth="1"/>
    <col min="9988" max="9988" width="105" style="78" customWidth="1"/>
    <col min="9989" max="9989" width="41.85546875" style="78" customWidth="1"/>
    <col min="9990" max="9990" width="13.85546875" style="78" customWidth="1"/>
    <col min="9991" max="9991" width="11.85546875" style="78" customWidth="1"/>
    <col min="9992" max="9992" width="11.42578125" style="78"/>
    <col min="9993" max="9993" width="12.85546875" style="78" customWidth="1"/>
    <col min="9994" max="10241" width="11.42578125" style="78"/>
    <col min="10242" max="10242" width="7.140625" style="78" customWidth="1"/>
    <col min="10243" max="10243" width="13.140625" style="78" customWidth="1"/>
    <col min="10244" max="10244" width="105" style="78" customWidth="1"/>
    <col min="10245" max="10245" width="41.85546875" style="78" customWidth="1"/>
    <col min="10246" max="10246" width="13.85546875" style="78" customWidth="1"/>
    <col min="10247" max="10247" width="11.85546875" style="78" customWidth="1"/>
    <col min="10248" max="10248" width="11.42578125" style="78"/>
    <col min="10249" max="10249" width="12.85546875" style="78" customWidth="1"/>
    <col min="10250" max="10497" width="11.42578125" style="78"/>
    <col min="10498" max="10498" width="7.140625" style="78" customWidth="1"/>
    <col min="10499" max="10499" width="13.140625" style="78" customWidth="1"/>
    <col min="10500" max="10500" width="105" style="78" customWidth="1"/>
    <col min="10501" max="10501" width="41.85546875" style="78" customWidth="1"/>
    <col min="10502" max="10502" width="13.85546875" style="78" customWidth="1"/>
    <col min="10503" max="10503" width="11.85546875" style="78" customWidth="1"/>
    <col min="10504" max="10504" width="11.42578125" style="78"/>
    <col min="10505" max="10505" width="12.85546875" style="78" customWidth="1"/>
    <col min="10506" max="10753" width="11.42578125" style="78"/>
    <col min="10754" max="10754" width="7.140625" style="78" customWidth="1"/>
    <col min="10755" max="10755" width="13.140625" style="78" customWidth="1"/>
    <col min="10756" max="10756" width="105" style="78" customWidth="1"/>
    <col min="10757" max="10757" width="41.85546875" style="78" customWidth="1"/>
    <col min="10758" max="10758" width="13.85546875" style="78" customWidth="1"/>
    <col min="10759" max="10759" width="11.85546875" style="78" customWidth="1"/>
    <col min="10760" max="10760" width="11.42578125" style="78"/>
    <col min="10761" max="10761" width="12.85546875" style="78" customWidth="1"/>
    <col min="10762" max="11009" width="11.42578125" style="78"/>
    <col min="11010" max="11010" width="7.140625" style="78" customWidth="1"/>
    <col min="11011" max="11011" width="13.140625" style="78" customWidth="1"/>
    <col min="11012" max="11012" width="105" style="78" customWidth="1"/>
    <col min="11013" max="11013" width="41.85546875" style="78" customWidth="1"/>
    <col min="11014" max="11014" width="13.85546875" style="78" customWidth="1"/>
    <col min="11015" max="11015" width="11.85546875" style="78" customWidth="1"/>
    <col min="11016" max="11016" width="11.42578125" style="78"/>
    <col min="11017" max="11017" width="12.85546875" style="78" customWidth="1"/>
    <col min="11018" max="11265" width="11.42578125" style="78"/>
    <col min="11266" max="11266" width="7.140625" style="78" customWidth="1"/>
    <col min="11267" max="11267" width="13.140625" style="78" customWidth="1"/>
    <col min="11268" max="11268" width="105" style="78" customWidth="1"/>
    <col min="11269" max="11269" width="41.85546875" style="78" customWidth="1"/>
    <col min="11270" max="11270" width="13.85546875" style="78" customWidth="1"/>
    <col min="11271" max="11271" width="11.85546875" style="78" customWidth="1"/>
    <col min="11272" max="11272" width="11.42578125" style="78"/>
    <col min="11273" max="11273" width="12.85546875" style="78" customWidth="1"/>
    <col min="11274" max="11521" width="11.42578125" style="78"/>
    <col min="11522" max="11522" width="7.140625" style="78" customWidth="1"/>
    <col min="11523" max="11523" width="13.140625" style="78" customWidth="1"/>
    <col min="11524" max="11524" width="105" style="78" customWidth="1"/>
    <col min="11525" max="11525" width="41.85546875" style="78" customWidth="1"/>
    <col min="11526" max="11526" width="13.85546875" style="78" customWidth="1"/>
    <col min="11527" max="11527" width="11.85546875" style="78" customWidth="1"/>
    <col min="11528" max="11528" width="11.42578125" style="78"/>
    <col min="11529" max="11529" width="12.85546875" style="78" customWidth="1"/>
    <col min="11530" max="11777" width="11.42578125" style="78"/>
    <col min="11778" max="11778" width="7.140625" style="78" customWidth="1"/>
    <col min="11779" max="11779" width="13.140625" style="78" customWidth="1"/>
    <col min="11780" max="11780" width="105" style="78" customWidth="1"/>
    <col min="11781" max="11781" width="41.85546875" style="78" customWidth="1"/>
    <col min="11782" max="11782" width="13.85546875" style="78" customWidth="1"/>
    <col min="11783" max="11783" width="11.85546875" style="78" customWidth="1"/>
    <col min="11784" max="11784" width="11.42578125" style="78"/>
    <col min="11785" max="11785" width="12.85546875" style="78" customWidth="1"/>
    <col min="11786" max="12033" width="11.42578125" style="78"/>
    <col min="12034" max="12034" width="7.140625" style="78" customWidth="1"/>
    <col min="12035" max="12035" width="13.140625" style="78" customWidth="1"/>
    <col min="12036" max="12036" width="105" style="78" customWidth="1"/>
    <col min="12037" max="12037" width="41.85546875" style="78" customWidth="1"/>
    <col min="12038" max="12038" width="13.85546875" style="78" customWidth="1"/>
    <col min="12039" max="12039" width="11.85546875" style="78" customWidth="1"/>
    <col min="12040" max="12040" width="11.42578125" style="78"/>
    <col min="12041" max="12041" width="12.85546875" style="78" customWidth="1"/>
    <col min="12042" max="12289" width="11.42578125" style="78"/>
    <col min="12290" max="12290" width="7.140625" style="78" customWidth="1"/>
    <col min="12291" max="12291" width="13.140625" style="78" customWidth="1"/>
    <col min="12292" max="12292" width="105" style="78" customWidth="1"/>
    <col min="12293" max="12293" width="41.85546875" style="78" customWidth="1"/>
    <col min="12294" max="12294" width="13.85546875" style="78" customWidth="1"/>
    <col min="12295" max="12295" width="11.85546875" style="78" customWidth="1"/>
    <col min="12296" max="12296" width="11.42578125" style="78"/>
    <col min="12297" max="12297" width="12.85546875" style="78" customWidth="1"/>
    <col min="12298" max="12545" width="11.42578125" style="78"/>
    <col min="12546" max="12546" width="7.140625" style="78" customWidth="1"/>
    <col min="12547" max="12547" width="13.140625" style="78" customWidth="1"/>
    <col min="12548" max="12548" width="105" style="78" customWidth="1"/>
    <col min="12549" max="12549" width="41.85546875" style="78" customWidth="1"/>
    <col min="12550" max="12550" width="13.85546875" style="78" customWidth="1"/>
    <col min="12551" max="12551" width="11.85546875" style="78" customWidth="1"/>
    <col min="12552" max="12552" width="11.42578125" style="78"/>
    <col min="12553" max="12553" width="12.85546875" style="78" customWidth="1"/>
    <col min="12554" max="12801" width="11.42578125" style="78"/>
    <col min="12802" max="12802" width="7.140625" style="78" customWidth="1"/>
    <col min="12803" max="12803" width="13.140625" style="78" customWidth="1"/>
    <col min="12804" max="12804" width="105" style="78" customWidth="1"/>
    <col min="12805" max="12805" width="41.85546875" style="78" customWidth="1"/>
    <col min="12806" max="12806" width="13.85546875" style="78" customWidth="1"/>
    <col min="12807" max="12807" width="11.85546875" style="78" customWidth="1"/>
    <col min="12808" max="12808" width="11.42578125" style="78"/>
    <col min="12809" max="12809" width="12.85546875" style="78" customWidth="1"/>
    <col min="12810" max="13057" width="11.42578125" style="78"/>
    <col min="13058" max="13058" width="7.140625" style="78" customWidth="1"/>
    <col min="13059" max="13059" width="13.140625" style="78" customWidth="1"/>
    <col min="13060" max="13060" width="105" style="78" customWidth="1"/>
    <col min="13061" max="13061" width="41.85546875" style="78" customWidth="1"/>
    <col min="13062" max="13062" width="13.85546875" style="78" customWidth="1"/>
    <col min="13063" max="13063" width="11.85546875" style="78" customWidth="1"/>
    <col min="13064" max="13064" width="11.42578125" style="78"/>
    <col min="13065" max="13065" width="12.85546875" style="78" customWidth="1"/>
    <col min="13066" max="13313" width="11.42578125" style="78"/>
    <col min="13314" max="13314" width="7.140625" style="78" customWidth="1"/>
    <col min="13315" max="13315" width="13.140625" style="78" customWidth="1"/>
    <col min="13316" max="13316" width="105" style="78" customWidth="1"/>
    <col min="13317" max="13317" width="41.85546875" style="78" customWidth="1"/>
    <col min="13318" max="13318" width="13.85546875" style="78" customWidth="1"/>
    <col min="13319" max="13319" width="11.85546875" style="78" customWidth="1"/>
    <col min="13320" max="13320" width="11.42578125" style="78"/>
    <col min="13321" max="13321" width="12.85546875" style="78" customWidth="1"/>
    <col min="13322" max="13569" width="11.42578125" style="78"/>
    <col min="13570" max="13570" width="7.140625" style="78" customWidth="1"/>
    <col min="13571" max="13571" width="13.140625" style="78" customWidth="1"/>
    <col min="13572" max="13572" width="105" style="78" customWidth="1"/>
    <col min="13573" max="13573" width="41.85546875" style="78" customWidth="1"/>
    <col min="13574" max="13574" width="13.85546875" style="78" customWidth="1"/>
    <col min="13575" max="13575" width="11.85546875" style="78" customWidth="1"/>
    <col min="13576" max="13576" width="11.42578125" style="78"/>
    <col min="13577" max="13577" width="12.85546875" style="78" customWidth="1"/>
    <col min="13578" max="13825" width="11.42578125" style="78"/>
    <col min="13826" max="13826" width="7.140625" style="78" customWidth="1"/>
    <col min="13827" max="13827" width="13.140625" style="78" customWidth="1"/>
    <col min="13828" max="13828" width="105" style="78" customWidth="1"/>
    <col min="13829" max="13829" width="41.85546875" style="78" customWidth="1"/>
    <col min="13830" max="13830" width="13.85546875" style="78" customWidth="1"/>
    <col min="13831" max="13831" width="11.85546875" style="78" customWidth="1"/>
    <col min="13832" max="13832" width="11.42578125" style="78"/>
    <col min="13833" max="13833" width="12.85546875" style="78" customWidth="1"/>
    <col min="13834" max="14081" width="11.42578125" style="78"/>
    <col min="14082" max="14082" width="7.140625" style="78" customWidth="1"/>
    <col min="14083" max="14083" width="13.140625" style="78" customWidth="1"/>
    <col min="14084" max="14084" width="105" style="78" customWidth="1"/>
    <col min="14085" max="14085" width="41.85546875" style="78" customWidth="1"/>
    <col min="14086" max="14086" width="13.85546875" style="78" customWidth="1"/>
    <col min="14087" max="14087" width="11.85546875" style="78" customWidth="1"/>
    <col min="14088" max="14088" width="11.42578125" style="78"/>
    <col min="14089" max="14089" width="12.85546875" style="78" customWidth="1"/>
    <col min="14090" max="14337" width="11.42578125" style="78"/>
    <col min="14338" max="14338" width="7.140625" style="78" customWidth="1"/>
    <col min="14339" max="14339" width="13.140625" style="78" customWidth="1"/>
    <col min="14340" max="14340" width="105" style="78" customWidth="1"/>
    <col min="14341" max="14341" width="41.85546875" style="78" customWidth="1"/>
    <col min="14342" max="14342" width="13.85546875" style="78" customWidth="1"/>
    <col min="14343" max="14343" width="11.85546875" style="78" customWidth="1"/>
    <col min="14344" max="14344" width="11.42578125" style="78"/>
    <col min="14345" max="14345" width="12.85546875" style="78" customWidth="1"/>
    <col min="14346" max="14593" width="11.42578125" style="78"/>
    <col min="14594" max="14594" width="7.140625" style="78" customWidth="1"/>
    <col min="14595" max="14595" width="13.140625" style="78" customWidth="1"/>
    <col min="14596" max="14596" width="105" style="78" customWidth="1"/>
    <col min="14597" max="14597" width="41.85546875" style="78" customWidth="1"/>
    <col min="14598" max="14598" width="13.85546875" style="78" customWidth="1"/>
    <col min="14599" max="14599" width="11.85546875" style="78" customWidth="1"/>
    <col min="14600" max="14600" width="11.42578125" style="78"/>
    <col min="14601" max="14601" width="12.85546875" style="78" customWidth="1"/>
    <col min="14602" max="14849" width="11.42578125" style="78"/>
    <col min="14850" max="14850" width="7.140625" style="78" customWidth="1"/>
    <col min="14851" max="14851" width="13.140625" style="78" customWidth="1"/>
    <col min="14852" max="14852" width="105" style="78" customWidth="1"/>
    <col min="14853" max="14853" width="41.85546875" style="78" customWidth="1"/>
    <col min="14854" max="14854" width="13.85546875" style="78" customWidth="1"/>
    <col min="14855" max="14855" width="11.85546875" style="78" customWidth="1"/>
    <col min="14856" max="14856" width="11.42578125" style="78"/>
    <col min="14857" max="14857" width="12.85546875" style="78" customWidth="1"/>
    <col min="14858" max="15105" width="11.42578125" style="78"/>
    <col min="15106" max="15106" width="7.140625" style="78" customWidth="1"/>
    <col min="15107" max="15107" width="13.140625" style="78" customWidth="1"/>
    <col min="15108" max="15108" width="105" style="78" customWidth="1"/>
    <col min="15109" max="15109" width="41.85546875" style="78" customWidth="1"/>
    <col min="15110" max="15110" width="13.85546875" style="78" customWidth="1"/>
    <col min="15111" max="15111" width="11.85546875" style="78" customWidth="1"/>
    <col min="15112" max="15112" width="11.42578125" style="78"/>
    <col min="15113" max="15113" width="12.85546875" style="78" customWidth="1"/>
    <col min="15114" max="15361" width="11.42578125" style="78"/>
    <col min="15362" max="15362" width="7.140625" style="78" customWidth="1"/>
    <col min="15363" max="15363" width="13.140625" style="78" customWidth="1"/>
    <col min="15364" max="15364" width="105" style="78" customWidth="1"/>
    <col min="15365" max="15365" width="41.85546875" style="78" customWidth="1"/>
    <col min="15366" max="15366" width="13.85546875" style="78" customWidth="1"/>
    <col min="15367" max="15367" width="11.85546875" style="78" customWidth="1"/>
    <col min="15368" max="15368" width="11.42578125" style="78"/>
    <col min="15369" max="15369" width="12.85546875" style="78" customWidth="1"/>
    <col min="15370" max="15617" width="11.42578125" style="78"/>
    <col min="15618" max="15618" width="7.140625" style="78" customWidth="1"/>
    <col min="15619" max="15619" width="13.140625" style="78" customWidth="1"/>
    <col min="15620" max="15620" width="105" style="78" customWidth="1"/>
    <col min="15621" max="15621" width="41.85546875" style="78" customWidth="1"/>
    <col min="15622" max="15622" width="13.85546875" style="78" customWidth="1"/>
    <col min="15623" max="15623" width="11.85546875" style="78" customWidth="1"/>
    <col min="15624" max="15624" width="11.42578125" style="78"/>
    <col min="15625" max="15625" width="12.85546875" style="78" customWidth="1"/>
    <col min="15626" max="15873" width="11.42578125" style="78"/>
    <col min="15874" max="15874" width="7.140625" style="78" customWidth="1"/>
    <col min="15875" max="15875" width="13.140625" style="78" customWidth="1"/>
    <col min="15876" max="15876" width="105" style="78" customWidth="1"/>
    <col min="15877" max="15877" width="41.85546875" style="78" customWidth="1"/>
    <col min="15878" max="15878" width="13.85546875" style="78" customWidth="1"/>
    <col min="15879" max="15879" width="11.85546875" style="78" customWidth="1"/>
    <col min="15880" max="15880" width="11.42578125" style="78"/>
    <col min="15881" max="15881" width="12.85546875" style="78" customWidth="1"/>
    <col min="15882" max="16129" width="11.42578125" style="78"/>
    <col min="16130" max="16130" width="7.140625" style="78" customWidth="1"/>
    <col min="16131" max="16131" width="13.140625" style="78" customWidth="1"/>
    <col min="16132" max="16132" width="105" style="78" customWidth="1"/>
    <col min="16133" max="16133" width="41.85546875" style="78" customWidth="1"/>
    <col min="16134" max="16134" width="13.85546875" style="78" customWidth="1"/>
    <col min="16135" max="16135" width="11.85546875" style="78" customWidth="1"/>
    <col min="16136" max="16136" width="11.42578125" style="78"/>
    <col min="16137" max="16137" width="12.85546875" style="78" customWidth="1"/>
    <col min="16138" max="16384" width="11.42578125" style="78"/>
  </cols>
  <sheetData>
    <row r="1" spans="2:9" ht="24" customHeight="1" x14ac:dyDescent="0.3">
      <c r="B1" s="338" t="s">
        <v>215</v>
      </c>
      <c r="C1" s="338"/>
      <c r="D1" s="338"/>
      <c r="E1" s="338"/>
    </row>
    <row r="2" spans="2:9" ht="24" customHeight="1" x14ac:dyDescent="0.3">
      <c r="B2" s="234"/>
      <c r="C2" s="234"/>
      <c r="D2" s="235" t="s">
        <v>549</v>
      </c>
      <c r="E2" s="236"/>
    </row>
    <row r="3" spans="2:9" ht="24" customHeight="1" x14ac:dyDescent="0.3">
      <c r="B3" s="338" t="s">
        <v>216</v>
      </c>
      <c r="C3" s="338"/>
      <c r="D3" s="338"/>
      <c r="E3" s="338"/>
    </row>
    <row r="4" spans="2:9" ht="24" customHeight="1" thickBot="1" x14ac:dyDescent="0.35">
      <c r="B4" s="158"/>
      <c r="C4" s="158"/>
      <c r="D4" s="158"/>
      <c r="E4" s="159"/>
    </row>
    <row r="5" spans="2:9" ht="24" customHeight="1" x14ac:dyDescent="0.35">
      <c r="B5" s="160"/>
      <c r="C5" s="161"/>
      <c r="D5" s="161"/>
      <c r="E5" s="162"/>
    </row>
    <row r="6" spans="2:9" ht="24" customHeight="1" x14ac:dyDescent="0.35">
      <c r="B6" s="163"/>
      <c r="C6" s="164"/>
      <c r="D6" s="164" t="s">
        <v>645</v>
      </c>
      <c r="E6" s="165"/>
    </row>
    <row r="7" spans="2:9" ht="24" customHeight="1" x14ac:dyDescent="0.35">
      <c r="B7" s="166"/>
      <c r="C7" s="167"/>
      <c r="D7" s="167"/>
      <c r="E7" s="165"/>
    </row>
    <row r="8" spans="2:9" ht="24" customHeight="1" x14ac:dyDescent="0.35">
      <c r="B8" s="168"/>
      <c r="C8" s="169"/>
      <c r="D8" s="170" t="s">
        <v>550</v>
      </c>
      <c r="E8" s="165">
        <v>2850000</v>
      </c>
      <c r="I8" s="171"/>
    </row>
    <row r="9" spans="2:9" ht="24" customHeight="1" x14ac:dyDescent="0.35">
      <c r="B9" s="168"/>
      <c r="C9" s="169"/>
      <c r="D9" s="170" t="s">
        <v>551</v>
      </c>
      <c r="E9" s="165">
        <v>1250000</v>
      </c>
      <c r="I9" s="172"/>
    </row>
    <row r="10" spans="2:9" ht="24" customHeight="1" x14ac:dyDescent="0.35">
      <c r="B10" s="168"/>
      <c r="C10" s="169"/>
      <c r="D10" s="170" t="s">
        <v>646</v>
      </c>
      <c r="E10" s="165">
        <v>1360000</v>
      </c>
    </row>
    <row r="11" spans="2:9" ht="24" customHeight="1" x14ac:dyDescent="0.35">
      <c r="B11" s="168"/>
      <c r="C11" s="169"/>
      <c r="D11" s="170" t="s">
        <v>217</v>
      </c>
      <c r="E11" s="165">
        <v>4500000</v>
      </c>
    </row>
    <row r="12" spans="2:9" ht="24" customHeight="1" x14ac:dyDescent="0.35">
      <c r="B12" s="168"/>
      <c r="C12" s="169"/>
      <c r="D12" s="170" t="s">
        <v>552</v>
      </c>
      <c r="E12" s="165">
        <v>3200000</v>
      </c>
    </row>
    <row r="13" spans="2:9" ht="24" customHeight="1" x14ac:dyDescent="0.35">
      <c r="B13" s="168"/>
      <c r="C13" s="169"/>
      <c r="D13" s="170" t="s">
        <v>553</v>
      </c>
      <c r="E13" s="165">
        <v>3500000</v>
      </c>
    </row>
    <row r="14" spans="2:9" ht="24" customHeight="1" x14ac:dyDescent="0.35">
      <c r="B14" s="168"/>
      <c r="C14" s="169"/>
      <c r="D14" s="169" t="s">
        <v>218</v>
      </c>
      <c r="E14" s="173">
        <f>SUM(E8:E13)</f>
        <v>16660000</v>
      </c>
    </row>
    <row r="15" spans="2:9" ht="24" customHeight="1" x14ac:dyDescent="0.35">
      <c r="B15" s="168"/>
      <c r="C15" s="169"/>
      <c r="D15" s="169"/>
      <c r="E15" s="165"/>
    </row>
    <row r="16" spans="2:9" ht="24" customHeight="1" x14ac:dyDescent="0.35">
      <c r="B16" s="168"/>
      <c r="C16" s="169"/>
      <c r="D16" s="169" t="s">
        <v>219</v>
      </c>
      <c r="E16" s="165"/>
    </row>
    <row r="17" spans="2:8" ht="24" customHeight="1" x14ac:dyDescent="0.35">
      <c r="B17" s="168"/>
      <c r="C17" s="169"/>
      <c r="D17" s="170" t="s">
        <v>554</v>
      </c>
      <c r="E17" s="165">
        <v>16000000</v>
      </c>
    </row>
    <row r="18" spans="2:8" ht="24" customHeight="1" x14ac:dyDescent="0.35">
      <c r="B18" s="168"/>
      <c r="C18" s="169"/>
      <c r="D18" s="170" t="s">
        <v>555</v>
      </c>
      <c r="E18" s="165">
        <v>24018342</v>
      </c>
    </row>
    <row r="19" spans="2:8" ht="24" customHeight="1" x14ac:dyDescent="0.35">
      <c r="B19" s="168"/>
      <c r="C19" s="169"/>
      <c r="D19" s="170" t="s">
        <v>556</v>
      </c>
      <c r="E19" s="165">
        <v>5500000</v>
      </c>
    </row>
    <row r="20" spans="2:8" ht="24" customHeight="1" x14ac:dyDescent="0.35">
      <c r="B20" s="168"/>
      <c r="C20" s="169"/>
      <c r="D20" s="170" t="s">
        <v>557</v>
      </c>
      <c r="E20" s="165">
        <v>1150000</v>
      </c>
    </row>
    <row r="21" spans="2:8" ht="24" customHeight="1" x14ac:dyDescent="0.35">
      <c r="B21" s="168"/>
      <c r="C21" s="169"/>
      <c r="D21" s="170" t="s">
        <v>558</v>
      </c>
      <c r="E21" s="165">
        <v>895000</v>
      </c>
    </row>
    <row r="22" spans="2:8" ht="24" customHeight="1" x14ac:dyDescent="0.35">
      <c r="B22" s="168"/>
      <c r="C22" s="169"/>
      <c r="D22" s="170" t="s">
        <v>559</v>
      </c>
      <c r="E22" s="165">
        <v>450000</v>
      </c>
    </row>
    <row r="23" spans="2:8" ht="24" customHeight="1" x14ac:dyDescent="0.35">
      <c r="B23" s="168"/>
      <c r="C23" s="169"/>
      <c r="D23" s="170" t="s">
        <v>560</v>
      </c>
      <c r="E23" s="165">
        <v>5000000</v>
      </c>
    </row>
    <row r="24" spans="2:8" ht="24" customHeight="1" x14ac:dyDescent="0.35">
      <c r="B24" s="168"/>
      <c r="C24" s="169"/>
      <c r="D24" s="169" t="s">
        <v>218</v>
      </c>
      <c r="E24" s="173">
        <f>+E17+E18+E19+E20+E21+E22+E23</f>
        <v>53013342</v>
      </c>
      <c r="G24" s="174"/>
      <c r="H24" s="174"/>
    </row>
    <row r="25" spans="2:8" ht="24" customHeight="1" x14ac:dyDescent="0.35">
      <c r="B25" s="168"/>
      <c r="C25" s="169"/>
      <c r="D25" s="169" t="s">
        <v>451</v>
      </c>
      <c r="E25" s="173"/>
      <c r="G25" s="174"/>
      <c r="H25" s="174"/>
    </row>
    <row r="26" spans="2:8" ht="24" customHeight="1" x14ac:dyDescent="0.35">
      <c r="B26" s="168"/>
      <c r="C26" s="169"/>
      <c r="D26" s="170" t="s">
        <v>561</v>
      </c>
      <c r="E26" s="165">
        <v>528766</v>
      </c>
      <c r="G26" s="174"/>
      <c r="H26" s="174"/>
    </row>
    <row r="27" spans="2:8" ht="24" customHeight="1" x14ac:dyDescent="0.35">
      <c r="B27" s="168"/>
      <c r="C27" s="169"/>
      <c r="D27" s="170" t="s">
        <v>562</v>
      </c>
      <c r="E27" s="165">
        <v>323197</v>
      </c>
    </row>
    <row r="28" spans="2:8" ht="24" customHeight="1" x14ac:dyDescent="0.35">
      <c r="B28" s="168"/>
      <c r="C28" s="169"/>
      <c r="D28" s="170" t="s">
        <v>563</v>
      </c>
      <c r="E28" s="165">
        <v>11000</v>
      </c>
    </row>
    <row r="29" spans="2:8" ht="24" customHeight="1" x14ac:dyDescent="0.35">
      <c r="B29" s="168"/>
      <c r="C29" s="169"/>
      <c r="D29" s="169" t="s">
        <v>218</v>
      </c>
      <c r="E29" s="173">
        <f>SUM(E26:E28)</f>
        <v>862963</v>
      </c>
    </row>
    <row r="30" spans="2:8" ht="24" customHeight="1" x14ac:dyDescent="0.35">
      <c r="B30" s="168"/>
      <c r="C30" s="169"/>
      <c r="D30" s="169"/>
      <c r="E30" s="173"/>
    </row>
    <row r="31" spans="2:8" ht="24" customHeight="1" x14ac:dyDescent="0.35">
      <c r="B31" s="168"/>
      <c r="C31" s="169"/>
      <c r="D31" s="169" t="s">
        <v>220</v>
      </c>
      <c r="E31" s="165"/>
    </row>
    <row r="32" spans="2:8" ht="24" customHeight="1" x14ac:dyDescent="0.35">
      <c r="B32" s="168"/>
      <c r="C32" s="169"/>
      <c r="D32" s="170" t="s">
        <v>221</v>
      </c>
      <c r="E32" s="165">
        <v>1500000</v>
      </c>
    </row>
    <row r="33" spans="2:7" ht="24" customHeight="1" x14ac:dyDescent="0.35">
      <c r="B33" s="168"/>
      <c r="C33" s="169"/>
      <c r="D33" s="170" t="s">
        <v>222</v>
      </c>
      <c r="E33" s="165">
        <v>750000</v>
      </c>
    </row>
    <row r="34" spans="2:7" ht="24" customHeight="1" x14ac:dyDescent="0.35">
      <c r="B34" s="168"/>
      <c r="C34" s="169"/>
      <c r="D34" s="170" t="s">
        <v>223</v>
      </c>
      <c r="E34" s="165">
        <v>1500000</v>
      </c>
    </row>
    <row r="35" spans="2:7" ht="24" customHeight="1" x14ac:dyDescent="0.35">
      <c r="B35" s="168"/>
      <c r="C35" s="169"/>
      <c r="D35" s="170" t="s">
        <v>224</v>
      </c>
      <c r="E35" s="165">
        <v>3500000</v>
      </c>
    </row>
    <row r="36" spans="2:7" ht="24" customHeight="1" x14ac:dyDescent="0.35">
      <c r="B36" s="168"/>
      <c r="C36" s="169"/>
      <c r="D36" s="169" t="s">
        <v>225</v>
      </c>
      <c r="E36" s="175">
        <f>+E32+E33+E34+E35</f>
        <v>7250000</v>
      </c>
      <c r="G36" s="174"/>
    </row>
    <row r="37" spans="2:7" ht="24" customHeight="1" thickBot="1" x14ac:dyDescent="0.4">
      <c r="B37" s="176"/>
      <c r="C37" s="177"/>
      <c r="D37" s="178"/>
      <c r="E37" s="179"/>
    </row>
    <row r="38" spans="2:7" ht="24" customHeight="1" x14ac:dyDescent="0.35">
      <c r="B38" s="337" t="s">
        <v>226</v>
      </c>
      <c r="C38" s="337"/>
      <c r="D38" s="337"/>
      <c r="E38" s="337"/>
    </row>
    <row r="39" spans="2:7" ht="24" customHeight="1" x14ac:dyDescent="0.35">
      <c r="B39" s="339"/>
      <c r="C39" s="339"/>
      <c r="D39" s="339"/>
      <c r="E39" s="339"/>
    </row>
    <row r="40" spans="2:7" ht="24" customHeight="1" x14ac:dyDescent="0.35">
      <c r="B40" s="180"/>
      <c r="C40" s="181">
        <v>4</v>
      </c>
      <c r="D40" s="170" t="s">
        <v>567</v>
      </c>
      <c r="E40" s="165">
        <v>300000</v>
      </c>
    </row>
    <row r="41" spans="2:7" ht="24" customHeight="1" x14ac:dyDescent="0.35">
      <c r="B41" s="180"/>
      <c r="C41" s="181">
        <v>2</v>
      </c>
      <c r="D41" s="170" t="s">
        <v>564</v>
      </c>
      <c r="E41" s="165">
        <v>150000</v>
      </c>
    </row>
    <row r="42" spans="2:7" ht="24" customHeight="1" x14ac:dyDescent="0.35">
      <c r="B42" s="180"/>
      <c r="C42" s="181">
        <v>5</v>
      </c>
      <c r="D42" s="170" t="s">
        <v>247</v>
      </c>
      <c r="E42" s="165">
        <v>200000</v>
      </c>
    </row>
    <row r="43" spans="2:7" ht="24" customHeight="1" x14ac:dyDescent="0.35">
      <c r="B43" s="180"/>
      <c r="C43" s="181">
        <v>1</v>
      </c>
      <c r="D43" s="182" t="s">
        <v>565</v>
      </c>
      <c r="E43" s="165">
        <v>90000</v>
      </c>
    </row>
    <row r="44" spans="2:7" ht="24" customHeight="1" x14ac:dyDescent="0.35">
      <c r="B44" s="180"/>
      <c r="C44" s="183"/>
      <c r="D44" s="169" t="s">
        <v>218</v>
      </c>
      <c r="E44" s="173">
        <f>SUM(E39:E43)</f>
        <v>740000</v>
      </c>
    </row>
    <row r="45" spans="2:7" ht="24" customHeight="1" thickBot="1" x14ac:dyDescent="0.4">
      <c r="B45" s="184"/>
      <c r="C45" s="185"/>
      <c r="D45" s="185"/>
      <c r="E45" s="186"/>
    </row>
    <row r="46" spans="2:7" ht="24" customHeight="1" x14ac:dyDescent="0.35">
      <c r="B46" s="337" t="s">
        <v>227</v>
      </c>
      <c r="C46" s="337"/>
      <c r="D46" s="337"/>
      <c r="E46" s="337"/>
    </row>
    <row r="47" spans="2:7" ht="24" customHeight="1" x14ac:dyDescent="0.35">
      <c r="B47" s="180"/>
      <c r="C47" s="183"/>
      <c r="D47" s="183"/>
      <c r="E47" s="187"/>
    </row>
    <row r="48" spans="2:7" ht="24" customHeight="1" x14ac:dyDescent="0.35">
      <c r="B48" s="180"/>
      <c r="C48" s="183"/>
      <c r="D48" s="188" t="s">
        <v>566</v>
      </c>
      <c r="E48" s="187">
        <v>150000</v>
      </c>
    </row>
    <row r="49" spans="2:5" ht="24" customHeight="1" x14ac:dyDescent="0.35">
      <c r="B49" s="180"/>
      <c r="C49" s="183"/>
      <c r="D49" s="183"/>
      <c r="E49" s="187"/>
    </row>
    <row r="50" spans="2:5" ht="24" customHeight="1" x14ac:dyDescent="0.35">
      <c r="B50" s="180"/>
      <c r="C50" s="183"/>
      <c r="D50" s="169" t="s">
        <v>218</v>
      </c>
      <c r="E50" s="189">
        <f>E48+E49</f>
        <v>150000</v>
      </c>
    </row>
    <row r="51" spans="2:5" ht="24" customHeight="1" thickBot="1" x14ac:dyDescent="0.4">
      <c r="B51" s="180"/>
      <c r="C51" s="183"/>
      <c r="D51" s="183"/>
      <c r="E51" s="187"/>
    </row>
    <row r="52" spans="2:5" ht="24" customHeight="1" x14ac:dyDescent="0.35">
      <c r="B52" s="337" t="s">
        <v>228</v>
      </c>
      <c r="C52" s="337"/>
      <c r="D52" s="337"/>
      <c r="E52" s="337"/>
    </row>
    <row r="53" spans="2:5" ht="24" customHeight="1" x14ac:dyDescent="0.35">
      <c r="B53" s="190"/>
      <c r="C53" s="191"/>
      <c r="D53" s="191"/>
      <c r="E53" s="192"/>
    </row>
    <row r="54" spans="2:5" ht="24" customHeight="1" x14ac:dyDescent="0.35">
      <c r="B54" s="180"/>
      <c r="C54" s="169">
        <v>2</v>
      </c>
      <c r="D54" s="170" t="s">
        <v>229</v>
      </c>
      <c r="E54" s="165">
        <v>20000</v>
      </c>
    </row>
    <row r="55" spans="2:5" ht="24" customHeight="1" x14ac:dyDescent="0.35">
      <c r="B55" s="180"/>
      <c r="C55" s="169">
        <v>2</v>
      </c>
      <c r="D55" s="170" t="s">
        <v>567</v>
      </c>
      <c r="E55" s="165">
        <v>50000</v>
      </c>
    </row>
    <row r="56" spans="2:5" ht="24" customHeight="1" x14ac:dyDescent="0.35">
      <c r="B56" s="180"/>
      <c r="C56" s="169">
        <v>1</v>
      </c>
      <c r="D56" s="170" t="s">
        <v>230</v>
      </c>
      <c r="E56" s="165">
        <v>24000</v>
      </c>
    </row>
    <row r="57" spans="2:5" ht="24" customHeight="1" x14ac:dyDescent="0.35">
      <c r="B57" s="180"/>
      <c r="C57" s="169">
        <v>1</v>
      </c>
      <c r="D57" s="170" t="s">
        <v>231</v>
      </c>
      <c r="E57" s="165">
        <v>6500</v>
      </c>
    </row>
    <row r="58" spans="2:5" ht="24" customHeight="1" x14ac:dyDescent="0.35">
      <c r="B58" s="180"/>
      <c r="C58" s="170"/>
      <c r="D58" s="169" t="s">
        <v>218</v>
      </c>
      <c r="E58" s="173">
        <f>SUM(E53:E57)</f>
        <v>100500</v>
      </c>
    </row>
    <row r="59" spans="2:5" ht="24" customHeight="1" thickBot="1" x14ac:dyDescent="0.4">
      <c r="B59" s="184"/>
      <c r="C59" s="185"/>
      <c r="D59" s="185"/>
      <c r="E59" s="186"/>
    </row>
    <row r="60" spans="2:5" ht="24" customHeight="1" x14ac:dyDescent="0.35">
      <c r="B60" s="337" t="s">
        <v>232</v>
      </c>
      <c r="C60" s="337"/>
      <c r="D60" s="337"/>
      <c r="E60" s="337"/>
    </row>
    <row r="61" spans="2:5" ht="24" customHeight="1" x14ac:dyDescent="0.35">
      <c r="B61" s="190"/>
      <c r="C61" s="169">
        <v>1</v>
      </c>
      <c r="D61" s="182" t="s">
        <v>568</v>
      </c>
      <c r="E61" s="193">
        <v>14000</v>
      </c>
    </row>
    <row r="62" spans="2:5" ht="24" customHeight="1" x14ac:dyDescent="0.35">
      <c r="B62" s="180"/>
      <c r="C62" s="181">
        <v>2</v>
      </c>
      <c r="D62" s="188" t="s">
        <v>569</v>
      </c>
      <c r="E62" s="165">
        <v>36000</v>
      </c>
    </row>
    <row r="63" spans="2:5" ht="24" customHeight="1" x14ac:dyDescent="0.35">
      <c r="B63" s="180"/>
      <c r="C63" s="181">
        <v>2</v>
      </c>
      <c r="D63" s="188" t="s">
        <v>570</v>
      </c>
      <c r="E63" s="165">
        <v>60000</v>
      </c>
    </row>
    <row r="64" spans="2:5" ht="24" customHeight="1" x14ac:dyDescent="0.35">
      <c r="B64" s="180"/>
      <c r="C64" s="181">
        <v>10</v>
      </c>
      <c r="D64" s="183" t="s">
        <v>571</v>
      </c>
      <c r="E64" s="165">
        <v>50000</v>
      </c>
    </row>
    <row r="65" spans="2:5" ht="24" customHeight="1" x14ac:dyDescent="0.35">
      <c r="B65" s="180"/>
      <c r="C65" s="169">
        <v>3</v>
      </c>
      <c r="D65" s="170" t="s">
        <v>572</v>
      </c>
      <c r="E65" s="165">
        <v>16800</v>
      </c>
    </row>
    <row r="66" spans="2:5" ht="24" customHeight="1" x14ac:dyDescent="0.35">
      <c r="B66" s="180"/>
      <c r="C66" s="169">
        <v>25</v>
      </c>
      <c r="D66" s="170" t="s">
        <v>573</v>
      </c>
      <c r="E66" s="165">
        <v>60000</v>
      </c>
    </row>
    <row r="67" spans="2:5" ht="24" customHeight="1" x14ac:dyDescent="0.35">
      <c r="B67" s="180"/>
      <c r="C67" s="181">
        <v>3</v>
      </c>
      <c r="D67" s="183" t="s">
        <v>574</v>
      </c>
      <c r="E67" s="165">
        <v>19500</v>
      </c>
    </row>
    <row r="68" spans="2:5" ht="24" customHeight="1" x14ac:dyDescent="0.35">
      <c r="B68" s="180"/>
      <c r="C68" s="181">
        <v>3</v>
      </c>
      <c r="D68" s="183" t="s">
        <v>235</v>
      </c>
      <c r="E68" s="165">
        <v>27000</v>
      </c>
    </row>
    <row r="69" spans="2:5" ht="24" customHeight="1" x14ac:dyDescent="0.35">
      <c r="B69" s="180"/>
      <c r="C69" s="169">
        <v>1</v>
      </c>
      <c r="D69" s="182" t="s">
        <v>575</v>
      </c>
      <c r="E69" s="165">
        <v>200000</v>
      </c>
    </row>
    <row r="70" spans="2:5" ht="24" customHeight="1" x14ac:dyDescent="0.35">
      <c r="B70" s="180"/>
      <c r="C70" s="170"/>
      <c r="D70" s="169" t="s">
        <v>218</v>
      </c>
      <c r="E70" s="173">
        <f>SUM(E61:E69)</f>
        <v>483300</v>
      </c>
    </row>
    <row r="71" spans="2:5" ht="24" customHeight="1" x14ac:dyDescent="0.35">
      <c r="B71" s="180"/>
      <c r="C71" s="183"/>
      <c r="D71" s="183"/>
      <c r="E71" s="187"/>
    </row>
    <row r="72" spans="2:5" ht="24" customHeight="1" thickBot="1" x14ac:dyDescent="0.4">
      <c r="B72" s="184"/>
      <c r="C72" s="185"/>
      <c r="D72" s="185"/>
      <c r="E72" s="186"/>
    </row>
    <row r="73" spans="2:5" ht="24" customHeight="1" x14ac:dyDescent="0.35">
      <c r="B73" s="194"/>
      <c r="C73" s="194"/>
      <c r="D73" s="194"/>
      <c r="E73" s="195"/>
    </row>
    <row r="74" spans="2:5" ht="24" customHeight="1" x14ac:dyDescent="0.35">
      <c r="B74" s="183"/>
      <c r="C74" s="183"/>
      <c r="D74" s="183"/>
      <c r="E74" s="196"/>
    </row>
    <row r="75" spans="2:5" ht="24" customHeight="1" thickBot="1" x14ac:dyDescent="0.4">
      <c r="B75" s="183"/>
      <c r="C75" s="183"/>
      <c r="D75" s="183"/>
      <c r="E75" s="196"/>
    </row>
    <row r="76" spans="2:5" ht="24" customHeight="1" x14ac:dyDescent="0.35">
      <c r="B76" s="337" t="s">
        <v>234</v>
      </c>
      <c r="C76" s="337"/>
      <c r="D76" s="337"/>
      <c r="E76" s="337"/>
    </row>
    <row r="77" spans="2:5" ht="24" customHeight="1" x14ac:dyDescent="0.35">
      <c r="B77" s="190"/>
      <c r="C77" s="191"/>
      <c r="D77" s="191"/>
      <c r="E77" s="192"/>
    </row>
    <row r="78" spans="2:5" ht="24" customHeight="1" x14ac:dyDescent="0.35">
      <c r="B78" s="180"/>
      <c r="C78" s="169">
        <v>2</v>
      </c>
      <c r="D78" s="170" t="s">
        <v>235</v>
      </c>
      <c r="E78" s="165">
        <v>20000</v>
      </c>
    </row>
    <row r="79" spans="2:5" ht="24" customHeight="1" x14ac:dyDescent="0.35">
      <c r="B79" s="180"/>
      <c r="C79" s="169">
        <v>2</v>
      </c>
      <c r="D79" s="170" t="s">
        <v>576</v>
      </c>
      <c r="E79" s="165">
        <v>42000</v>
      </c>
    </row>
    <row r="80" spans="2:5" ht="24" customHeight="1" x14ac:dyDescent="0.35">
      <c r="B80" s="180"/>
      <c r="C80" s="181">
        <v>4</v>
      </c>
      <c r="D80" s="183" t="s">
        <v>577</v>
      </c>
      <c r="E80" s="165">
        <v>20000</v>
      </c>
    </row>
    <row r="81" spans="2:7" ht="24" customHeight="1" x14ac:dyDescent="0.35">
      <c r="B81" s="180"/>
      <c r="C81" s="169">
        <v>1</v>
      </c>
      <c r="D81" s="170" t="s">
        <v>578</v>
      </c>
      <c r="E81" s="165">
        <v>25000</v>
      </c>
    </row>
    <row r="82" spans="2:7" ht="24" customHeight="1" x14ac:dyDescent="0.35">
      <c r="B82" s="180"/>
      <c r="C82" s="170"/>
      <c r="D82" s="169" t="s">
        <v>218</v>
      </c>
      <c r="E82" s="189">
        <f>SUM(E77:E81)</f>
        <v>107000</v>
      </c>
    </row>
    <row r="83" spans="2:7" ht="24" customHeight="1" thickBot="1" x14ac:dyDescent="0.4">
      <c r="B83" s="184"/>
      <c r="C83" s="185"/>
      <c r="D83" s="185"/>
      <c r="E83" s="186"/>
    </row>
    <row r="84" spans="2:7" ht="24" customHeight="1" x14ac:dyDescent="0.35">
      <c r="B84" s="337" t="s">
        <v>237</v>
      </c>
      <c r="C84" s="337"/>
      <c r="D84" s="337"/>
      <c r="E84" s="337"/>
    </row>
    <row r="85" spans="2:7" ht="24" customHeight="1" x14ac:dyDescent="0.35">
      <c r="B85" s="190"/>
      <c r="C85" s="191"/>
      <c r="D85" s="191"/>
      <c r="E85" s="192"/>
      <c r="G85" s="78" t="s">
        <v>579</v>
      </c>
    </row>
    <row r="86" spans="2:7" ht="24" customHeight="1" x14ac:dyDescent="0.35">
      <c r="B86" s="180"/>
      <c r="C86" s="169">
        <v>6</v>
      </c>
      <c r="D86" s="182" t="s">
        <v>580</v>
      </c>
      <c r="E86" s="165">
        <v>150000</v>
      </c>
    </row>
    <row r="87" spans="2:7" ht="24" customHeight="1" x14ac:dyDescent="0.35">
      <c r="B87" s="180"/>
      <c r="C87" s="169">
        <v>2</v>
      </c>
      <c r="D87" s="182" t="s">
        <v>581</v>
      </c>
      <c r="E87" s="165">
        <v>25000</v>
      </c>
    </row>
    <row r="88" spans="2:7" ht="24" customHeight="1" x14ac:dyDescent="0.35">
      <c r="B88" s="180"/>
      <c r="C88" s="169">
        <v>4</v>
      </c>
      <c r="D88" s="182" t="s">
        <v>238</v>
      </c>
      <c r="E88" s="165">
        <v>400000</v>
      </c>
    </row>
    <row r="89" spans="2:7" ht="24" customHeight="1" x14ac:dyDescent="0.35">
      <c r="B89" s="180"/>
      <c r="C89" s="170"/>
      <c r="D89" s="197" t="s">
        <v>218</v>
      </c>
      <c r="E89" s="189">
        <f>SUM(E86:E88)</f>
        <v>575000</v>
      </c>
    </row>
    <row r="90" spans="2:7" ht="24" customHeight="1" thickBot="1" x14ac:dyDescent="0.4">
      <c r="B90" s="184"/>
      <c r="C90" s="185"/>
      <c r="D90" s="185"/>
      <c r="E90" s="186"/>
    </row>
    <row r="91" spans="2:7" ht="24" customHeight="1" x14ac:dyDescent="0.35">
      <c r="B91" s="337" t="s">
        <v>239</v>
      </c>
      <c r="C91" s="337"/>
      <c r="D91" s="337"/>
      <c r="E91" s="337"/>
    </row>
    <row r="92" spans="2:7" ht="24" customHeight="1" x14ac:dyDescent="0.35">
      <c r="B92" s="180"/>
      <c r="C92" s="183"/>
      <c r="D92" s="183"/>
      <c r="E92" s="187"/>
    </row>
    <row r="93" spans="2:7" ht="24" customHeight="1" x14ac:dyDescent="0.35">
      <c r="B93" s="180"/>
      <c r="C93" s="181">
        <v>2</v>
      </c>
      <c r="D93" s="183" t="s">
        <v>235</v>
      </c>
      <c r="E93" s="187">
        <v>26000</v>
      </c>
    </row>
    <row r="94" spans="2:7" ht="24" customHeight="1" x14ac:dyDescent="0.35">
      <c r="B94" s="180"/>
      <c r="C94" s="181">
        <v>6</v>
      </c>
      <c r="D94" s="183" t="s">
        <v>572</v>
      </c>
      <c r="E94" s="187">
        <v>21600</v>
      </c>
    </row>
    <row r="95" spans="2:7" ht="24" customHeight="1" x14ac:dyDescent="0.35">
      <c r="B95" s="180"/>
      <c r="C95" s="198">
        <v>6</v>
      </c>
      <c r="D95" s="183" t="s">
        <v>582</v>
      </c>
      <c r="E95" s="187">
        <v>48000</v>
      </c>
    </row>
    <row r="96" spans="2:7" ht="24" customHeight="1" x14ac:dyDescent="0.35">
      <c r="B96" s="180"/>
      <c r="C96" s="181"/>
      <c r="D96" s="183" t="s">
        <v>250</v>
      </c>
      <c r="E96" s="187">
        <v>100000</v>
      </c>
    </row>
    <row r="97" spans="2:5" ht="24" customHeight="1" x14ac:dyDescent="0.35">
      <c r="B97" s="180"/>
      <c r="C97" s="183"/>
      <c r="D97" s="169" t="s">
        <v>218</v>
      </c>
      <c r="E97" s="189">
        <f>SUM(E92:E96)</f>
        <v>195600</v>
      </c>
    </row>
    <row r="98" spans="2:5" ht="24" customHeight="1" thickBot="1" x14ac:dyDescent="0.4">
      <c r="B98" s="184"/>
      <c r="C98" s="185"/>
      <c r="D98" s="185"/>
      <c r="E98" s="186"/>
    </row>
    <row r="99" spans="2:5" ht="24" customHeight="1" x14ac:dyDescent="0.35">
      <c r="B99" s="337" t="s">
        <v>240</v>
      </c>
      <c r="C99" s="337"/>
      <c r="D99" s="337"/>
      <c r="E99" s="337"/>
    </row>
    <row r="100" spans="2:5" ht="24" customHeight="1" x14ac:dyDescent="0.35">
      <c r="B100" s="180"/>
      <c r="C100" s="183"/>
      <c r="D100" s="183"/>
      <c r="E100" s="187"/>
    </row>
    <row r="101" spans="2:5" ht="24" customHeight="1" x14ac:dyDescent="0.35">
      <c r="B101" s="180"/>
      <c r="C101" s="181"/>
      <c r="D101" s="183" t="s">
        <v>583</v>
      </c>
      <c r="E101" s="187">
        <v>100000</v>
      </c>
    </row>
    <row r="102" spans="2:5" ht="24" customHeight="1" x14ac:dyDescent="0.35">
      <c r="B102" s="180"/>
      <c r="C102" s="181"/>
      <c r="D102" s="183" t="s">
        <v>235</v>
      </c>
      <c r="E102" s="187">
        <v>30000</v>
      </c>
    </row>
    <row r="103" spans="2:5" ht="24" customHeight="1" x14ac:dyDescent="0.35">
      <c r="B103" s="180"/>
      <c r="C103" s="181"/>
      <c r="D103" s="183" t="s">
        <v>584</v>
      </c>
      <c r="E103" s="187">
        <v>40000</v>
      </c>
    </row>
    <row r="104" spans="2:5" ht="24" customHeight="1" x14ac:dyDescent="0.35">
      <c r="B104" s="180"/>
      <c r="C104" s="181"/>
      <c r="D104" s="183" t="s">
        <v>585</v>
      </c>
      <c r="E104" s="187">
        <v>200000</v>
      </c>
    </row>
    <row r="105" spans="2:5" ht="24" customHeight="1" x14ac:dyDescent="0.35">
      <c r="B105" s="180"/>
      <c r="C105" s="183"/>
      <c r="D105" s="169" t="s">
        <v>218</v>
      </c>
      <c r="E105" s="189">
        <f>SUM(E101:E104)</f>
        <v>370000</v>
      </c>
    </row>
    <row r="106" spans="2:5" ht="24" customHeight="1" thickBot="1" x14ac:dyDescent="0.4">
      <c r="B106" s="184"/>
      <c r="C106" s="185"/>
      <c r="D106" s="185"/>
      <c r="E106" s="186"/>
    </row>
    <row r="107" spans="2:5" ht="24" customHeight="1" x14ac:dyDescent="0.35">
      <c r="B107" s="337" t="s">
        <v>241</v>
      </c>
      <c r="C107" s="337"/>
      <c r="D107" s="337"/>
      <c r="E107" s="337"/>
    </row>
    <row r="108" spans="2:5" ht="24" customHeight="1" x14ac:dyDescent="0.35">
      <c r="B108" s="180"/>
      <c r="C108" s="183"/>
      <c r="D108" s="183"/>
      <c r="E108" s="187"/>
    </row>
    <row r="109" spans="2:5" ht="24" customHeight="1" x14ac:dyDescent="0.35">
      <c r="B109" s="180"/>
      <c r="C109" s="181">
        <v>6</v>
      </c>
      <c r="D109" s="183" t="s">
        <v>586</v>
      </c>
      <c r="E109" s="187">
        <v>67500</v>
      </c>
    </row>
    <row r="110" spans="2:5" ht="24" customHeight="1" x14ac:dyDescent="0.35">
      <c r="B110" s="180"/>
      <c r="C110" s="181">
        <v>1</v>
      </c>
      <c r="D110" s="183" t="s">
        <v>587</v>
      </c>
      <c r="E110" s="187">
        <v>8000</v>
      </c>
    </row>
    <row r="111" spans="2:5" ht="24" customHeight="1" x14ac:dyDescent="0.35">
      <c r="B111" s="180"/>
      <c r="C111" s="181">
        <v>1</v>
      </c>
      <c r="D111" s="183" t="s">
        <v>588</v>
      </c>
      <c r="E111" s="187">
        <v>20000</v>
      </c>
    </row>
    <row r="112" spans="2:5" ht="24" customHeight="1" x14ac:dyDescent="0.35">
      <c r="B112" s="180"/>
      <c r="C112" s="181">
        <v>1</v>
      </c>
      <c r="D112" s="183" t="s">
        <v>589</v>
      </c>
      <c r="E112" s="187">
        <v>1700000</v>
      </c>
    </row>
    <row r="113" spans="2:5" ht="24" customHeight="1" x14ac:dyDescent="0.35">
      <c r="B113" s="180"/>
      <c r="C113" s="181">
        <v>1</v>
      </c>
      <c r="D113" s="183" t="s">
        <v>590</v>
      </c>
      <c r="E113" s="187">
        <v>22500</v>
      </c>
    </row>
    <row r="114" spans="2:5" ht="24" customHeight="1" x14ac:dyDescent="0.35">
      <c r="B114" s="180"/>
      <c r="C114" s="181">
        <v>1</v>
      </c>
      <c r="D114" s="183" t="s">
        <v>591</v>
      </c>
      <c r="E114" s="187">
        <v>11800</v>
      </c>
    </row>
    <row r="115" spans="2:5" ht="24" customHeight="1" x14ac:dyDescent="0.35">
      <c r="B115" s="180"/>
      <c r="C115" s="181">
        <v>2</v>
      </c>
      <c r="D115" s="183" t="s">
        <v>592</v>
      </c>
      <c r="E115" s="187">
        <v>18000</v>
      </c>
    </row>
    <row r="116" spans="2:5" ht="24" customHeight="1" x14ac:dyDescent="0.35">
      <c r="B116" s="180"/>
      <c r="C116" s="181">
        <v>3</v>
      </c>
      <c r="D116" s="183" t="s">
        <v>593</v>
      </c>
      <c r="E116" s="187">
        <v>15000</v>
      </c>
    </row>
    <row r="117" spans="2:5" ht="24" customHeight="1" x14ac:dyDescent="0.35">
      <c r="B117" s="180"/>
      <c r="C117" s="181">
        <v>2</v>
      </c>
      <c r="D117" s="183" t="s">
        <v>594</v>
      </c>
      <c r="E117" s="187">
        <v>6000</v>
      </c>
    </row>
    <row r="118" spans="2:5" ht="24" customHeight="1" x14ac:dyDescent="0.35">
      <c r="B118" s="180"/>
      <c r="C118" s="181">
        <v>2</v>
      </c>
      <c r="D118" s="183" t="s">
        <v>242</v>
      </c>
      <c r="E118" s="187">
        <v>4000</v>
      </c>
    </row>
    <row r="119" spans="2:5" ht="24" customHeight="1" x14ac:dyDescent="0.35">
      <c r="B119" s="180"/>
      <c r="C119" s="183"/>
      <c r="D119" s="169" t="s">
        <v>218</v>
      </c>
      <c r="E119" s="189">
        <f>SUM(E109:E118)</f>
        <v>1872800</v>
      </c>
    </row>
    <row r="120" spans="2:5" ht="24" customHeight="1" thickBot="1" x14ac:dyDescent="0.4">
      <c r="B120" s="184"/>
      <c r="C120" s="185"/>
      <c r="D120" s="185"/>
      <c r="E120" s="186"/>
    </row>
    <row r="121" spans="2:5" ht="24" customHeight="1" x14ac:dyDescent="0.35">
      <c r="B121" s="337" t="s">
        <v>243</v>
      </c>
      <c r="C121" s="337"/>
      <c r="D121" s="337"/>
      <c r="E121" s="337"/>
    </row>
    <row r="122" spans="2:5" ht="24" customHeight="1" x14ac:dyDescent="0.35">
      <c r="B122" s="199"/>
      <c r="C122" s="200"/>
      <c r="D122" s="200"/>
      <c r="E122" s="201"/>
    </row>
    <row r="123" spans="2:5" ht="24" customHeight="1" x14ac:dyDescent="0.35">
      <c r="B123" s="180"/>
      <c r="C123" s="169">
        <v>1</v>
      </c>
      <c r="D123" s="182" t="s">
        <v>595</v>
      </c>
      <c r="E123" s="187">
        <v>1000000</v>
      </c>
    </row>
    <row r="124" spans="2:5" ht="24" customHeight="1" x14ac:dyDescent="0.35">
      <c r="B124" s="180"/>
      <c r="C124" s="169">
        <v>1</v>
      </c>
      <c r="D124" s="170" t="s">
        <v>596</v>
      </c>
      <c r="E124" s="187">
        <v>350000</v>
      </c>
    </row>
    <row r="125" spans="2:5" ht="24" customHeight="1" x14ac:dyDescent="0.35">
      <c r="B125" s="180"/>
      <c r="C125" s="181">
        <v>1</v>
      </c>
      <c r="D125" s="188" t="s">
        <v>597</v>
      </c>
      <c r="E125" s="187">
        <v>150000</v>
      </c>
    </row>
    <row r="126" spans="2:5" ht="24" customHeight="1" x14ac:dyDescent="0.35">
      <c r="B126" s="180"/>
      <c r="C126" s="181">
        <v>1</v>
      </c>
      <c r="D126" s="188" t="s">
        <v>244</v>
      </c>
      <c r="E126" s="187">
        <v>85000</v>
      </c>
    </row>
    <row r="127" spans="2:5" ht="24" customHeight="1" x14ac:dyDescent="0.35">
      <c r="B127" s="180"/>
      <c r="C127" s="181">
        <v>1</v>
      </c>
      <c r="D127" s="182" t="s">
        <v>598</v>
      </c>
      <c r="E127" s="187">
        <v>500000</v>
      </c>
    </row>
    <row r="128" spans="2:5" ht="24" customHeight="1" x14ac:dyDescent="0.35">
      <c r="B128" s="180"/>
      <c r="C128" s="181"/>
      <c r="D128" s="182"/>
      <c r="E128" s="187"/>
    </row>
    <row r="129" spans="2:5" ht="24" customHeight="1" x14ac:dyDescent="0.35">
      <c r="B129" s="180"/>
      <c r="C129" s="181"/>
      <c r="D129" s="169" t="s">
        <v>218</v>
      </c>
      <c r="E129" s="189">
        <f>SUM(E123:E127)</f>
        <v>2085000</v>
      </c>
    </row>
    <row r="130" spans="2:5" ht="24" customHeight="1" thickBot="1" x14ac:dyDescent="0.4">
      <c r="B130" s="184"/>
      <c r="C130" s="185"/>
      <c r="D130" s="202"/>
      <c r="E130" s="186"/>
    </row>
    <row r="131" spans="2:5" ht="24" customHeight="1" x14ac:dyDescent="0.35">
      <c r="B131" s="337" t="s">
        <v>245</v>
      </c>
      <c r="C131" s="337"/>
      <c r="D131" s="337"/>
      <c r="E131" s="337"/>
    </row>
    <row r="132" spans="2:5" ht="24" customHeight="1" x14ac:dyDescent="0.35">
      <c r="B132" s="180"/>
      <c r="C132" s="183"/>
      <c r="D132" s="183"/>
      <c r="E132" s="187"/>
    </row>
    <row r="133" spans="2:5" ht="24" customHeight="1" x14ac:dyDescent="0.35">
      <c r="B133" s="180"/>
      <c r="C133" s="181">
        <v>2</v>
      </c>
      <c r="D133" s="183" t="s">
        <v>235</v>
      </c>
      <c r="E133" s="187">
        <v>21334</v>
      </c>
    </row>
    <row r="134" spans="2:5" ht="24" customHeight="1" x14ac:dyDescent="0.35">
      <c r="B134" s="180"/>
      <c r="C134" s="181">
        <v>1</v>
      </c>
      <c r="D134" s="183" t="s">
        <v>267</v>
      </c>
      <c r="E134" s="187">
        <v>12275</v>
      </c>
    </row>
    <row r="135" spans="2:5" ht="24" customHeight="1" x14ac:dyDescent="0.35">
      <c r="B135" s="180"/>
      <c r="C135" s="181">
        <v>2</v>
      </c>
      <c r="D135" s="183" t="s">
        <v>599</v>
      </c>
      <c r="E135" s="187">
        <v>23736</v>
      </c>
    </row>
    <row r="136" spans="2:5" ht="24" customHeight="1" x14ac:dyDescent="0.35">
      <c r="B136" s="180"/>
      <c r="C136" s="181">
        <v>3</v>
      </c>
      <c r="D136" s="183" t="s">
        <v>246</v>
      </c>
      <c r="E136" s="187">
        <v>10695</v>
      </c>
    </row>
    <row r="137" spans="2:5" ht="24" customHeight="1" x14ac:dyDescent="0.35">
      <c r="B137" s="180"/>
      <c r="C137" s="181">
        <v>1</v>
      </c>
      <c r="D137" s="183" t="s">
        <v>600</v>
      </c>
      <c r="E137" s="187">
        <v>3500</v>
      </c>
    </row>
    <row r="138" spans="2:5" ht="24" customHeight="1" x14ac:dyDescent="0.35">
      <c r="B138" s="180"/>
      <c r="C138" s="181">
        <v>5</v>
      </c>
      <c r="D138" s="183" t="s">
        <v>247</v>
      </c>
      <c r="E138" s="187">
        <v>91850</v>
      </c>
    </row>
    <row r="139" spans="2:5" ht="24" customHeight="1" thickBot="1" x14ac:dyDescent="0.4">
      <c r="B139" s="184"/>
      <c r="C139" s="185"/>
      <c r="D139" s="178" t="s">
        <v>218</v>
      </c>
      <c r="E139" s="203">
        <f>SUM(E133:E138)</f>
        <v>163390</v>
      </c>
    </row>
    <row r="140" spans="2:5" ht="24" customHeight="1" x14ac:dyDescent="0.35">
      <c r="B140" s="194"/>
      <c r="C140" s="194"/>
      <c r="D140" s="204"/>
      <c r="E140" s="205"/>
    </row>
    <row r="141" spans="2:5" ht="24" customHeight="1" thickBot="1" x14ac:dyDescent="0.4">
      <c r="B141" s="185"/>
      <c r="C141" s="185"/>
      <c r="D141" s="185"/>
      <c r="E141" s="206"/>
    </row>
    <row r="142" spans="2:5" ht="24" customHeight="1" x14ac:dyDescent="0.35">
      <c r="B142" s="337" t="s">
        <v>248</v>
      </c>
      <c r="C142" s="337"/>
      <c r="D142" s="337"/>
      <c r="E142" s="337"/>
    </row>
    <row r="143" spans="2:5" ht="24" customHeight="1" x14ac:dyDescent="0.35">
      <c r="B143" s="190"/>
      <c r="C143" s="191"/>
      <c r="D143" s="191"/>
      <c r="E143" s="207"/>
    </row>
    <row r="144" spans="2:5" ht="24" customHeight="1" x14ac:dyDescent="0.35">
      <c r="B144" s="180"/>
      <c r="C144" s="181">
        <v>2</v>
      </c>
      <c r="D144" s="183" t="s">
        <v>229</v>
      </c>
      <c r="E144" s="187">
        <v>27000</v>
      </c>
    </row>
    <row r="145" spans="2:5" ht="24" customHeight="1" x14ac:dyDescent="0.35">
      <c r="B145" s="180"/>
      <c r="C145" s="181">
        <v>1</v>
      </c>
      <c r="D145" s="183" t="s">
        <v>601</v>
      </c>
      <c r="E145" s="187">
        <v>20000</v>
      </c>
    </row>
    <row r="146" spans="2:5" ht="24" customHeight="1" x14ac:dyDescent="0.35">
      <c r="B146" s="180"/>
      <c r="C146" s="181"/>
      <c r="D146" s="183" t="s">
        <v>602</v>
      </c>
      <c r="E146" s="187">
        <v>120000</v>
      </c>
    </row>
    <row r="147" spans="2:5" ht="24" customHeight="1" x14ac:dyDescent="0.35">
      <c r="B147" s="180"/>
      <c r="C147" s="181"/>
      <c r="D147" s="169" t="s">
        <v>218</v>
      </c>
      <c r="E147" s="189">
        <f>SUM(E144:E146)</f>
        <v>167000</v>
      </c>
    </row>
    <row r="148" spans="2:5" ht="24" customHeight="1" thickBot="1" x14ac:dyDescent="0.4">
      <c r="B148" s="180"/>
      <c r="C148" s="183"/>
      <c r="D148" s="183"/>
      <c r="E148" s="187"/>
    </row>
    <row r="149" spans="2:5" ht="24" customHeight="1" x14ac:dyDescent="0.35">
      <c r="B149" s="337" t="s">
        <v>249</v>
      </c>
      <c r="C149" s="337"/>
      <c r="D149" s="337"/>
      <c r="E149" s="337"/>
    </row>
    <row r="150" spans="2:5" ht="24" customHeight="1" x14ac:dyDescent="0.35">
      <c r="B150" s="180"/>
      <c r="C150" s="183"/>
      <c r="D150" s="183"/>
      <c r="E150" s="187"/>
    </row>
    <row r="151" spans="2:5" ht="24" customHeight="1" x14ac:dyDescent="0.35">
      <c r="B151" s="180"/>
      <c r="C151" s="181">
        <v>1</v>
      </c>
      <c r="D151" s="183" t="s">
        <v>254</v>
      </c>
      <c r="E151" s="187">
        <v>25500</v>
      </c>
    </row>
    <row r="152" spans="2:5" ht="24" customHeight="1" x14ac:dyDescent="0.35">
      <c r="B152" s="180"/>
      <c r="C152" s="181">
        <v>3</v>
      </c>
      <c r="D152" s="188" t="s">
        <v>603</v>
      </c>
      <c r="E152" s="187">
        <v>27500</v>
      </c>
    </row>
    <row r="153" spans="2:5" ht="24" customHeight="1" x14ac:dyDescent="0.35">
      <c r="B153" s="180"/>
      <c r="C153" s="181">
        <v>1</v>
      </c>
      <c r="D153" s="188" t="s">
        <v>604</v>
      </c>
      <c r="E153" s="187">
        <v>8000</v>
      </c>
    </row>
    <row r="154" spans="2:5" ht="24" customHeight="1" x14ac:dyDescent="0.35">
      <c r="B154" s="180"/>
      <c r="C154" s="181"/>
      <c r="D154" s="188" t="s">
        <v>605</v>
      </c>
      <c r="E154" s="187">
        <v>20000</v>
      </c>
    </row>
    <row r="155" spans="2:5" ht="24" customHeight="1" x14ac:dyDescent="0.35">
      <c r="B155" s="180"/>
      <c r="C155" s="181"/>
      <c r="D155" s="188" t="s">
        <v>250</v>
      </c>
      <c r="E155" s="187">
        <v>25000</v>
      </c>
    </row>
    <row r="156" spans="2:5" ht="24" customHeight="1" x14ac:dyDescent="0.35">
      <c r="B156" s="180"/>
      <c r="C156" s="183"/>
      <c r="D156" s="197" t="s">
        <v>218</v>
      </c>
      <c r="E156" s="189">
        <f>SUM(E151:E155)</f>
        <v>106000</v>
      </c>
    </row>
    <row r="157" spans="2:5" ht="24" customHeight="1" thickBot="1" x14ac:dyDescent="0.4">
      <c r="B157" s="184"/>
      <c r="C157" s="185"/>
      <c r="D157" s="185"/>
      <c r="E157" s="186"/>
    </row>
    <row r="158" spans="2:5" ht="24" customHeight="1" x14ac:dyDescent="0.35">
      <c r="B158" s="337" t="s">
        <v>251</v>
      </c>
      <c r="C158" s="337"/>
      <c r="D158" s="337"/>
      <c r="E158" s="337"/>
    </row>
    <row r="159" spans="2:5" ht="24" customHeight="1" x14ac:dyDescent="0.35">
      <c r="B159" s="180"/>
      <c r="C159" s="183"/>
      <c r="D159" s="183"/>
      <c r="E159" s="187"/>
    </row>
    <row r="160" spans="2:5" ht="24" customHeight="1" x14ac:dyDescent="0.35">
      <c r="B160" s="180"/>
      <c r="C160" s="181">
        <v>1</v>
      </c>
      <c r="D160" s="183" t="s">
        <v>252</v>
      </c>
      <c r="E160" s="187">
        <v>25000</v>
      </c>
    </row>
    <row r="161" spans="2:8" ht="24" customHeight="1" x14ac:dyDescent="0.35">
      <c r="B161" s="180"/>
      <c r="C161" s="181">
        <v>2</v>
      </c>
      <c r="D161" s="183" t="s">
        <v>253</v>
      </c>
      <c r="E161" s="187">
        <v>22000</v>
      </c>
    </row>
    <row r="162" spans="2:8" ht="24" customHeight="1" x14ac:dyDescent="0.35">
      <c r="B162" s="180"/>
      <c r="C162" s="181">
        <v>1</v>
      </c>
      <c r="D162" s="183" t="s">
        <v>606</v>
      </c>
      <c r="E162" s="187">
        <v>17500</v>
      </c>
    </row>
    <row r="163" spans="2:8" ht="24" customHeight="1" x14ac:dyDescent="0.35">
      <c r="B163" s="180"/>
      <c r="C163" s="181">
        <v>2</v>
      </c>
      <c r="D163" s="183" t="s">
        <v>607</v>
      </c>
      <c r="E163" s="187">
        <v>35000</v>
      </c>
    </row>
    <row r="164" spans="2:8" ht="24" customHeight="1" x14ac:dyDescent="0.35">
      <c r="B164" s="180"/>
      <c r="C164" s="181">
        <v>1</v>
      </c>
      <c r="D164" s="183" t="s">
        <v>255</v>
      </c>
      <c r="E164" s="187">
        <v>15000</v>
      </c>
    </row>
    <row r="165" spans="2:8" ht="24" customHeight="1" x14ac:dyDescent="0.35">
      <c r="B165" s="180"/>
      <c r="C165" s="181">
        <v>4</v>
      </c>
      <c r="D165" s="183" t="s">
        <v>229</v>
      </c>
      <c r="E165" s="187">
        <v>25000</v>
      </c>
      <c r="H165" s="80"/>
    </row>
    <row r="166" spans="2:8" ht="24" customHeight="1" x14ac:dyDescent="0.35">
      <c r="B166" s="180"/>
      <c r="C166" s="181">
        <v>1</v>
      </c>
      <c r="D166" s="188" t="s">
        <v>601</v>
      </c>
      <c r="E166" s="187">
        <v>17900</v>
      </c>
      <c r="H166" s="80"/>
    </row>
    <row r="167" spans="2:8" ht="24" customHeight="1" x14ac:dyDescent="0.35">
      <c r="B167" s="180"/>
      <c r="C167" s="183"/>
      <c r="D167" s="169" t="s">
        <v>218</v>
      </c>
      <c r="E167" s="189">
        <f>+E160+E165+E162+E163+E164+E161+E166</f>
        <v>157400</v>
      </c>
    </row>
    <row r="168" spans="2:8" ht="24" customHeight="1" thickBot="1" x14ac:dyDescent="0.4">
      <c r="B168" s="184"/>
      <c r="C168" s="185"/>
      <c r="D168" s="185"/>
      <c r="E168" s="186"/>
    </row>
    <row r="169" spans="2:8" ht="24" customHeight="1" x14ac:dyDescent="0.35">
      <c r="B169" s="337" t="s">
        <v>256</v>
      </c>
      <c r="C169" s="337"/>
      <c r="D169" s="337"/>
      <c r="E169" s="337"/>
    </row>
    <row r="170" spans="2:8" ht="24" customHeight="1" x14ac:dyDescent="0.35">
      <c r="B170" s="180"/>
      <c r="C170" s="183"/>
      <c r="D170" s="183"/>
      <c r="E170" s="187"/>
    </row>
    <row r="171" spans="2:8" ht="24" customHeight="1" x14ac:dyDescent="0.35">
      <c r="B171" s="180"/>
      <c r="C171" s="181">
        <v>1</v>
      </c>
      <c r="D171" s="188" t="s">
        <v>257</v>
      </c>
      <c r="E171" s="187">
        <v>200000</v>
      </c>
    </row>
    <row r="172" spans="2:8" ht="24" customHeight="1" x14ac:dyDescent="0.35">
      <c r="B172" s="180"/>
      <c r="C172" s="181">
        <v>2</v>
      </c>
      <c r="D172" s="188" t="s">
        <v>258</v>
      </c>
      <c r="E172" s="187">
        <v>40000</v>
      </c>
    </row>
    <row r="173" spans="2:8" ht="24" customHeight="1" x14ac:dyDescent="0.35">
      <c r="B173" s="180"/>
      <c r="C173" s="181">
        <v>5</v>
      </c>
      <c r="D173" s="188" t="s">
        <v>229</v>
      </c>
      <c r="E173" s="187">
        <v>40000</v>
      </c>
    </row>
    <row r="174" spans="2:8" ht="24" customHeight="1" x14ac:dyDescent="0.35">
      <c r="B174" s="180"/>
      <c r="C174" s="181">
        <v>1</v>
      </c>
      <c r="D174" s="188" t="s">
        <v>608</v>
      </c>
      <c r="E174" s="187">
        <v>40000</v>
      </c>
    </row>
    <row r="175" spans="2:8" ht="24" customHeight="1" x14ac:dyDescent="0.35">
      <c r="B175" s="180"/>
      <c r="C175" s="181">
        <v>1</v>
      </c>
      <c r="D175" s="188" t="s">
        <v>647</v>
      </c>
      <c r="E175" s="187">
        <v>100000</v>
      </c>
    </row>
    <row r="176" spans="2:8" ht="24" customHeight="1" x14ac:dyDescent="0.35">
      <c r="B176" s="180"/>
      <c r="C176" s="181">
        <v>1</v>
      </c>
      <c r="D176" s="188" t="s">
        <v>259</v>
      </c>
      <c r="E176" s="187">
        <v>30000</v>
      </c>
    </row>
    <row r="177" spans="1:5" ht="24" customHeight="1" x14ac:dyDescent="0.35">
      <c r="B177" s="180"/>
      <c r="C177" s="181">
        <v>1</v>
      </c>
      <c r="D177" s="188" t="s">
        <v>609</v>
      </c>
      <c r="E177" s="187">
        <v>50000</v>
      </c>
    </row>
    <row r="178" spans="1:5" ht="24" customHeight="1" x14ac:dyDescent="0.35">
      <c r="B178" s="180"/>
      <c r="C178" s="181">
        <v>4</v>
      </c>
      <c r="D178" s="188" t="s">
        <v>260</v>
      </c>
      <c r="E178" s="187">
        <v>35000</v>
      </c>
    </row>
    <row r="179" spans="1:5" ht="24" customHeight="1" x14ac:dyDescent="0.35">
      <c r="B179" s="180"/>
      <c r="C179" s="183"/>
      <c r="D179" s="169" t="s">
        <v>218</v>
      </c>
      <c r="E179" s="189">
        <f>SUM(E171:E178)</f>
        <v>535000</v>
      </c>
    </row>
    <row r="180" spans="1:5" ht="24" customHeight="1" thickBot="1" x14ac:dyDescent="0.4">
      <c r="B180" s="184"/>
      <c r="C180" s="185"/>
      <c r="D180" s="185"/>
      <c r="E180" s="186"/>
    </row>
    <row r="181" spans="1:5" ht="24" customHeight="1" x14ac:dyDescent="0.35">
      <c r="B181" s="208"/>
      <c r="C181" s="194"/>
      <c r="D181" s="194"/>
      <c r="E181" s="209"/>
    </row>
    <row r="182" spans="1:5" ht="24" customHeight="1" x14ac:dyDescent="0.35">
      <c r="B182" s="180"/>
      <c r="C182" s="183"/>
      <c r="D182" s="183"/>
      <c r="E182" s="187"/>
    </row>
    <row r="183" spans="1:5" ht="24" customHeight="1" x14ac:dyDescent="0.35">
      <c r="A183" s="210"/>
      <c r="B183" s="211"/>
      <c r="C183" s="212"/>
      <c r="D183" s="213" t="s">
        <v>610</v>
      </c>
      <c r="E183" s="214"/>
    </row>
    <row r="184" spans="1:5" ht="24" customHeight="1" x14ac:dyDescent="0.35">
      <c r="B184" s="180"/>
      <c r="C184" s="181">
        <v>120</v>
      </c>
      <c r="D184" s="183" t="s">
        <v>611</v>
      </c>
      <c r="E184" s="187">
        <v>37800</v>
      </c>
    </row>
    <row r="185" spans="1:5" ht="24" customHeight="1" x14ac:dyDescent="0.35">
      <c r="B185" s="180"/>
      <c r="C185" s="183" t="s">
        <v>612</v>
      </c>
      <c r="D185" s="183"/>
      <c r="E185" s="187">
        <v>17200</v>
      </c>
    </row>
    <row r="186" spans="1:5" ht="24" customHeight="1" x14ac:dyDescent="0.35">
      <c r="B186" s="180"/>
      <c r="C186" s="183"/>
      <c r="D186" s="183"/>
      <c r="E186" s="187"/>
    </row>
    <row r="187" spans="1:5" ht="24" customHeight="1" x14ac:dyDescent="0.35">
      <c r="B187" s="180"/>
      <c r="C187" s="183"/>
      <c r="D187" s="169" t="s">
        <v>218</v>
      </c>
      <c r="E187" s="189">
        <f>SUM(E180:E185)</f>
        <v>55000</v>
      </c>
    </row>
    <row r="188" spans="1:5" ht="24" customHeight="1" x14ac:dyDescent="0.35">
      <c r="B188" s="180"/>
      <c r="C188" s="183"/>
      <c r="D188" s="169"/>
      <c r="E188" s="189"/>
    </row>
    <row r="189" spans="1:5" ht="24" customHeight="1" thickBot="1" x14ac:dyDescent="0.4">
      <c r="B189" s="184"/>
      <c r="C189" s="185"/>
      <c r="D189" s="185"/>
      <c r="E189" s="186"/>
    </row>
    <row r="190" spans="1:5" ht="24" customHeight="1" x14ac:dyDescent="0.35">
      <c r="B190" s="337" t="s">
        <v>261</v>
      </c>
      <c r="C190" s="337"/>
      <c r="D190" s="337"/>
      <c r="E190" s="337"/>
    </row>
    <row r="191" spans="1:5" ht="24" customHeight="1" x14ac:dyDescent="0.35">
      <c r="B191" s="215"/>
      <c r="C191" s="216"/>
      <c r="D191" s="216"/>
      <c r="E191" s="217"/>
    </row>
    <row r="192" spans="1:5" ht="24" customHeight="1" x14ac:dyDescent="0.35">
      <c r="B192" s="180"/>
      <c r="C192" s="181">
        <v>2</v>
      </c>
      <c r="D192" s="183" t="s">
        <v>613</v>
      </c>
      <c r="E192" s="187">
        <v>38000</v>
      </c>
    </row>
    <row r="193" spans="2:5" ht="24" customHeight="1" x14ac:dyDescent="0.35">
      <c r="B193" s="180"/>
      <c r="C193" s="181">
        <v>3</v>
      </c>
      <c r="D193" s="183" t="s">
        <v>229</v>
      </c>
      <c r="E193" s="187">
        <v>27000</v>
      </c>
    </row>
    <row r="194" spans="2:5" ht="24" customHeight="1" x14ac:dyDescent="0.35">
      <c r="B194" s="180"/>
      <c r="C194" s="183"/>
      <c r="D194" s="169" t="s">
        <v>218</v>
      </c>
      <c r="E194" s="189">
        <f>SUM(E192:E193)</f>
        <v>65000</v>
      </c>
    </row>
    <row r="195" spans="2:5" ht="24" customHeight="1" x14ac:dyDescent="0.35">
      <c r="B195" s="180"/>
      <c r="C195" s="183"/>
      <c r="D195" s="169"/>
      <c r="E195" s="189"/>
    </row>
    <row r="196" spans="2:5" ht="24" customHeight="1" thickBot="1" x14ac:dyDescent="0.4">
      <c r="B196" s="184"/>
      <c r="C196" s="185"/>
      <c r="D196" s="185"/>
      <c r="E196" s="186"/>
    </row>
    <row r="197" spans="2:5" ht="24" customHeight="1" x14ac:dyDescent="0.35">
      <c r="B197" s="337" t="s">
        <v>262</v>
      </c>
      <c r="C197" s="337"/>
      <c r="D197" s="337"/>
      <c r="E197" s="337"/>
    </row>
    <row r="198" spans="2:5" ht="24" customHeight="1" x14ac:dyDescent="0.35">
      <c r="B198" s="180"/>
      <c r="C198" s="183"/>
      <c r="D198" s="183"/>
      <c r="E198" s="187"/>
    </row>
    <row r="199" spans="2:5" ht="24" customHeight="1" x14ac:dyDescent="0.35">
      <c r="B199" s="180"/>
      <c r="C199" s="181">
        <v>5</v>
      </c>
      <c r="D199" s="183" t="s">
        <v>571</v>
      </c>
      <c r="E199" s="187">
        <v>25000</v>
      </c>
    </row>
    <row r="200" spans="2:5" ht="24" customHeight="1" x14ac:dyDescent="0.35">
      <c r="B200" s="180"/>
      <c r="C200" s="181">
        <v>2</v>
      </c>
      <c r="D200" s="183" t="s">
        <v>235</v>
      </c>
      <c r="E200" s="187">
        <v>30000</v>
      </c>
    </row>
    <row r="201" spans="2:5" ht="24" customHeight="1" x14ac:dyDescent="0.35">
      <c r="B201" s="180"/>
      <c r="C201" s="181">
        <v>3</v>
      </c>
      <c r="D201" s="183" t="s">
        <v>614</v>
      </c>
      <c r="E201" s="187">
        <v>40000</v>
      </c>
    </row>
    <row r="202" spans="2:5" ht="24" customHeight="1" x14ac:dyDescent="0.35">
      <c r="B202" s="180"/>
      <c r="C202" s="181">
        <v>1</v>
      </c>
      <c r="D202" s="183" t="s">
        <v>615</v>
      </c>
      <c r="E202" s="187">
        <v>32000</v>
      </c>
    </row>
    <row r="203" spans="2:5" ht="24" customHeight="1" x14ac:dyDescent="0.35">
      <c r="B203" s="180"/>
      <c r="C203" s="181"/>
      <c r="D203" s="183" t="s">
        <v>616</v>
      </c>
      <c r="E203" s="187">
        <v>1600000</v>
      </c>
    </row>
    <row r="204" spans="2:5" ht="24" customHeight="1" x14ac:dyDescent="0.35">
      <c r="B204" s="180"/>
      <c r="C204" s="181"/>
      <c r="D204" s="183" t="s">
        <v>617</v>
      </c>
      <c r="E204" s="187">
        <v>30000</v>
      </c>
    </row>
    <row r="205" spans="2:5" ht="24" customHeight="1" x14ac:dyDescent="0.35">
      <c r="B205" s="180"/>
      <c r="C205" s="181">
        <v>1</v>
      </c>
      <c r="D205" s="183" t="s">
        <v>618</v>
      </c>
      <c r="E205" s="187">
        <v>13000</v>
      </c>
    </row>
    <row r="206" spans="2:5" ht="24" customHeight="1" x14ac:dyDescent="0.35">
      <c r="B206" s="180"/>
      <c r="C206" s="181"/>
      <c r="D206" s="169" t="s">
        <v>218</v>
      </c>
      <c r="E206" s="189">
        <f>SUM(E199:E205)</f>
        <v>1770000</v>
      </c>
    </row>
    <row r="207" spans="2:5" ht="24" customHeight="1" thickBot="1" x14ac:dyDescent="0.4">
      <c r="B207" s="184"/>
      <c r="C207" s="185"/>
      <c r="D207" s="185"/>
      <c r="E207" s="186"/>
    </row>
    <row r="208" spans="2:5" ht="24" customHeight="1" x14ac:dyDescent="0.35">
      <c r="B208" s="194"/>
      <c r="C208" s="194"/>
      <c r="D208" s="194"/>
      <c r="E208" s="195"/>
    </row>
    <row r="209" spans="2:5" ht="24" customHeight="1" thickBot="1" x14ac:dyDescent="0.4">
      <c r="B209" s="185"/>
      <c r="C209" s="185"/>
      <c r="D209" s="185"/>
      <c r="E209" s="206"/>
    </row>
    <row r="210" spans="2:5" ht="24" customHeight="1" x14ac:dyDescent="0.35">
      <c r="B210" s="337" t="s">
        <v>263</v>
      </c>
      <c r="C210" s="337"/>
      <c r="D210" s="337"/>
      <c r="E210" s="337"/>
    </row>
    <row r="211" spans="2:5" ht="24" customHeight="1" x14ac:dyDescent="0.35">
      <c r="B211" s="180"/>
      <c r="C211" s="183"/>
      <c r="D211" s="183"/>
      <c r="E211" s="187"/>
    </row>
    <row r="212" spans="2:5" ht="24" customHeight="1" x14ac:dyDescent="0.35">
      <c r="B212" s="180"/>
      <c r="C212" s="183"/>
      <c r="D212" s="183" t="s">
        <v>264</v>
      </c>
      <c r="E212" s="187">
        <v>125000</v>
      </c>
    </row>
    <row r="213" spans="2:5" ht="24" customHeight="1" x14ac:dyDescent="0.35">
      <c r="B213" s="180"/>
      <c r="C213" s="181">
        <v>2</v>
      </c>
      <c r="D213" s="183" t="s">
        <v>265</v>
      </c>
      <c r="E213" s="187">
        <v>255000</v>
      </c>
    </row>
    <row r="214" spans="2:5" ht="24" customHeight="1" x14ac:dyDescent="0.35">
      <c r="B214" s="180"/>
      <c r="C214" s="183"/>
      <c r="D214" s="169" t="s">
        <v>218</v>
      </c>
      <c r="E214" s="189">
        <f>SUM(E212:E213)</f>
        <v>380000</v>
      </c>
    </row>
    <row r="215" spans="2:5" ht="24" customHeight="1" x14ac:dyDescent="0.35">
      <c r="B215" s="180"/>
      <c r="C215" s="183"/>
      <c r="D215" s="169"/>
      <c r="E215" s="189"/>
    </row>
    <row r="216" spans="2:5" ht="24" customHeight="1" thickBot="1" x14ac:dyDescent="0.4">
      <c r="B216" s="184"/>
      <c r="C216" s="185"/>
      <c r="D216" s="185"/>
      <c r="E216" s="186"/>
    </row>
    <row r="217" spans="2:5" ht="24" customHeight="1" x14ac:dyDescent="0.35">
      <c r="B217" s="337" t="s">
        <v>266</v>
      </c>
      <c r="C217" s="337"/>
      <c r="D217" s="337"/>
      <c r="E217" s="337"/>
    </row>
    <row r="218" spans="2:5" ht="24" customHeight="1" x14ac:dyDescent="0.35">
      <c r="B218" s="180"/>
      <c r="C218" s="183"/>
      <c r="D218" s="183"/>
      <c r="E218" s="187"/>
    </row>
    <row r="219" spans="2:5" ht="24" customHeight="1" x14ac:dyDescent="0.35">
      <c r="B219" s="180"/>
      <c r="C219" s="181">
        <v>1</v>
      </c>
      <c r="D219" s="183" t="s">
        <v>236</v>
      </c>
      <c r="E219" s="187">
        <v>6000</v>
      </c>
    </row>
    <row r="220" spans="2:5" ht="24" customHeight="1" x14ac:dyDescent="0.35">
      <c r="B220" s="180"/>
      <c r="C220" s="181">
        <v>1</v>
      </c>
      <c r="D220" s="183" t="s">
        <v>581</v>
      </c>
      <c r="E220" s="187">
        <v>22800</v>
      </c>
    </row>
    <row r="221" spans="2:5" ht="24" customHeight="1" x14ac:dyDescent="0.35">
      <c r="B221" s="180"/>
      <c r="C221" s="181">
        <v>1</v>
      </c>
      <c r="D221" s="183" t="s">
        <v>619</v>
      </c>
      <c r="E221" s="187">
        <v>19800</v>
      </c>
    </row>
    <row r="222" spans="2:5" ht="24" customHeight="1" x14ac:dyDescent="0.35">
      <c r="B222" s="180"/>
      <c r="C222" s="181">
        <v>1</v>
      </c>
      <c r="D222" s="183" t="s">
        <v>268</v>
      </c>
      <c r="E222" s="187">
        <v>8000</v>
      </c>
    </row>
    <row r="223" spans="2:5" ht="24" customHeight="1" x14ac:dyDescent="0.35">
      <c r="B223" s="180"/>
      <c r="C223" s="183"/>
      <c r="D223" s="169" t="s">
        <v>218</v>
      </c>
      <c r="E223" s="189">
        <f>SUM(E219:E222)</f>
        <v>56600</v>
      </c>
    </row>
    <row r="224" spans="2:5" ht="24" customHeight="1" thickBot="1" x14ac:dyDescent="0.4">
      <c r="B224" s="184"/>
      <c r="C224" s="185"/>
      <c r="D224" s="185"/>
      <c r="E224" s="186"/>
    </row>
    <row r="225" spans="2:5" ht="24" customHeight="1" x14ac:dyDescent="0.35">
      <c r="B225" s="337" t="s">
        <v>269</v>
      </c>
      <c r="C225" s="337"/>
      <c r="D225" s="337"/>
      <c r="E225" s="337"/>
    </row>
    <row r="226" spans="2:5" ht="24" customHeight="1" x14ac:dyDescent="0.35">
      <c r="B226" s="180"/>
      <c r="C226" s="183"/>
      <c r="D226" s="183" t="s">
        <v>620</v>
      </c>
      <c r="E226" s="187">
        <v>80000</v>
      </c>
    </row>
    <row r="227" spans="2:5" ht="24" customHeight="1" x14ac:dyDescent="0.35">
      <c r="B227" s="180"/>
      <c r="C227" s="183"/>
      <c r="D227" s="183" t="s">
        <v>270</v>
      </c>
      <c r="E227" s="187">
        <v>270000</v>
      </c>
    </row>
    <row r="228" spans="2:5" ht="24" customHeight="1" x14ac:dyDescent="0.35">
      <c r="B228" s="180"/>
      <c r="C228" s="183"/>
      <c r="D228" s="183" t="s">
        <v>621</v>
      </c>
      <c r="E228" s="187">
        <v>400000</v>
      </c>
    </row>
    <row r="229" spans="2:5" ht="24" customHeight="1" x14ac:dyDescent="0.35">
      <c r="B229" s="180"/>
      <c r="C229" s="183"/>
      <c r="D229" s="183"/>
      <c r="E229" s="187"/>
    </row>
    <row r="230" spans="2:5" ht="24" customHeight="1" x14ac:dyDescent="0.35">
      <c r="B230" s="180"/>
      <c r="C230" s="183"/>
      <c r="D230" s="169" t="s">
        <v>218</v>
      </c>
      <c r="E230" s="189">
        <f>SUM(E226:E228)</f>
        <v>750000</v>
      </c>
    </row>
    <row r="231" spans="2:5" ht="24" customHeight="1" thickBot="1" x14ac:dyDescent="0.4">
      <c r="B231" s="184"/>
      <c r="C231" s="185"/>
      <c r="D231" s="185"/>
      <c r="E231" s="186"/>
    </row>
    <row r="232" spans="2:5" ht="24" customHeight="1" x14ac:dyDescent="0.35">
      <c r="B232" s="337" t="s">
        <v>271</v>
      </c>
      <c r="C232" s="337"/>
      <c r="D232" s="337"/>
      <c r="E232" s="337"/>
    </row>
    <row r="233" spans="2:5" ht="24" customHeight="1" x14ac:dyDescent="0.35">
      <c r="B233" s="180"/>
      <c r="C233" s="183"/>
      <c r="D233" s="183"/>
      <c r="E233" s="187"/>
    </row>
    <row r="234" spans="2:5" ht="24" customHeight="1" x14ac:dyDescent="0.35">
      <c r="B234" s="180"/>
      <c r="C234" s="181">
        <v>1</v>
      </c>
      <c r="D234" s="183" t="s">
        <v>622</v>
      </c>
      <c r="E234" s="187">
        <v>12000</v>
      </c>
    </row>
    <row r="235" spans="2:5" ht="24" customHeight="1" x14ac:dyDescent="0.35">
      <c r="B235" s="180"/>
      <c r="C235" s="181">
        <v>3</v>
      </c>
      <c r="D235" s="183" t="s">
        <v>235</v>
      </c>
      <c r="E235" s="187">
        <v>36000</v>
      </c>
    </row>
    <row r="236" spans="2:5" ht="24" customHeight="1" x14ac:dyDescent="0.35">
      <c r="B236" s="180"/>
      <c r="C236" s="181">
        <v>1</v>
      </c>
      <c r="D236" s="183" t="s">
        <v>623</v>
      </c>
      <c r="E236" s="187">
        <v>45500</v>
      </c>
    </row>
    <row r="237" spans="2:5" ht="24" customHeight="1" x14ac:dyDescent="0.35">
      <c r="B237" s="180"/>
      <c r="C237" s="181">
        <v>1</v>
      </c>
      <c r="D237" s="183" t="s">
        <v>624</v>
      </c>
      <c r="E237" s="187">
        <v>25000</v>
      </c>
    </row>
    <row r="238" spans="2:5" ht="24" customHeight="1" x14ac:dyDescent="0.35">
      <c r="B238" s="180"/>
      <c r="C238" s="181">
        <v>1</v>
      </c>
      <c r="D238" s="183" t="s">
        <v>272</v>
      </c>
      <c r="E238" s="187">
        <v>25000</v>
      </c>
    </row>
    <row r="239" spans="2:5" ht="24" customHeight="1" x14ac:dyDescent="0.35">
      <c r="B239" s="180"/>
      <c r="C239" s="181">
        <v>3</v>
      </c>
      <c r="D239" s="183" t="s">
        <v>273</v>
      </c>
      <c r="E239" s="187">
        <v>105000</v>
      </c>
    </row>
    <row r="240" spans="2:5" ht="24" customHeight="1" x14ac:dyDescent="0.35">
      <c r="B240" s="180"/>
      <c r="C240" s="183"/>
      <c r="D240" s="169" t="s">
        <v>218</v>
      </c>
      <c r="E240" s="189">
        <f>SUM(E234:E239)</f>
        <v>248500</v>
      </c>
    </row>
    <row r="241" spans="2:5" ht="24" customHeight="1" x14ac:dyDescent="0.35">
      <c r="B241" s="180"/>
      <c r="C241" s="183"/>
      <c r="D241" s="183"/>
      <c r="E241" s="187"/>
    </row>
    <row r="242" spans="2:5" ht="24" customHeight="1" thickBot="1" x14ac:dyDescent="0.4">
      <c r="B242" s="184"/>
      <c r="C242" s="185"/>
      <c r="D242" s="185"/>
      <c r="E242" s="186"/>
    </row>
    <row r="243" spans="2:5" ht="24" customHeight="1" x14ac:dyDescent="0.35">
      <c r="B243" s="337" t="s">
        <v>274</v>
      </c>
      <c r="C243" s="337"/>
      <c r="D243" s="337"/>
      <c r="E243" s="337"/>
    </row>
    <row r="244" spans="2:5" ht="24" customHeight="1" x14ac:dyDescent="0.35">
      <c r="B244" s="180"/>
      <c r="C244" s="183"/>
      <c r="D244" s="188"/>
      <c r="E244" s="187"/>
    </row>
    <row r="245" spans="2:5" ht="24" customHeight="1" x14ac:dyDescent="0.35">
      <c r="B245" s="180"/>
      <c r="C245" s="183"/>
      <c r="D245" s="183" t="s">
        <v>625</v>
      </c>
      <c r="E245" s="187">
        <v>80000</v>
      </c>
    </row>
    <row r="246" spans="2:5" ht="24" customHeight="1" x14ac:dyDescent="0.35">
      <c r="B246" s="180"/>
      <c r="C246" s="183"/>
      <c r="D246" s="183" t="s">
        <v>626</v>
      </c>
      <c r="E246" s="187">
        <v>270000</v>
      </c>
    </row>
    <row r="247" spans="2:5" ht="24" customHeight="1" x14ac:dyDescent="0.35">
      <c r="B247" s="180"/>
      <c r="C247" s="183"/>
      <c r="D247" s="183" t="s">
        <v>275</v>
      </c>
      <c r="E247" s="187">
        <v>25000</v>
      </c>
    </row>
    <row r="248" spans="2:5" ht="24" customHeight="1" x14ac:dyDescent="0.35">
      <c r="B248" s="180"/>
      <c r="C248" s="183"/>
      <c r="D248" s="169" t="s">
        <v>218</v>
      </c>
      <c r="E248" s="189">
        <f>SUM(E245:E247)</f>
        <v>375000</v>
      </c>
    </row>
    <row r="249" spans="2:5" ht="24" customHeight="1" x14ac:dyDescent="0.35">
      <c r="B249" s="180"/>
      <c r="C249" s="183"/>
      <c r="D249" s="169"/>
      <c r="E249" s="189"/>
    </row>
    <row r="250" spans="2:5" ht="24" customHeight="1" x14ac:dyDescent="0.35">
      <c r="B250" s="180"/>
      <c r="C250" s="183"/>
      <c r="D250" s="169"/>
      <c r="E250" s="189"/>
    </row>
    <row r="251" spans="2:5" ht="24" customHeight="1" thickBot="1" x14ac:dyDescent="0.4">
      <c r="B251" s="184"/>
      <c r="C251" s="185"/>
      <c r="D251" s="185"/>
      <c r="E251" s="186"/>
    </row>
    <row r="252" spans="2:5" ht="24" customHeight="1" x14ac:dyDescent="0.35">
      <c r="B252" s="337" t="s">
        <v>276</v>
      </c>
      <c r="C252" s="337"/>
      <c r="D252" s="337"/>
      <c r="E252" s="337"/>
    </row>
    <row r="253" spans="2:5" ht="24" customHeight="1" x14ac:dyDescent="0.35">
      <c r="B253" s="180"/>
      <c r="C253" s="183"/>
      <c r="D253" s="183"/>
      <c r="E253" s="187"/>
    </row>
    <row r="254" spans="2:5" ht="24" customHeight="1" x14ac:dyDescent="0.35">
      <c r="B254" s="180"/>
      <c r="C254" s="181">
        <v>2</v>
      </c>
      <c r="D254" s="183" t="s">
        <v>627</v>
      </c>
      <c r="E254" s="187">
        <v>12000</v>
      </c>
    </row>
    <row r="255" spans="2:5" ht="24" customHeight="1" x14ac:dyDescent="0.35">
      <c r="B255" s="180"/>
      <c r="C255" s="181">
        <v>1</v>
      </c>
      <c r="D255" s="183" t="s">
        <v>278</v>
      </c>
      <c r="E255" s="187">
        <v>45000</v>
      </c>
    </row>
    <row r="256" spans="2:5" ht="24" customHeight="1" x14ac:dyDescent="0.35">
      <c r="B256" s="180"/>
      <c r="C256" s="181">
        <v>5</v>
      </c>
      <c r="D256" s="183" t="s">
        <v>279</v>
      </c>
      <c r="E256" s="187">
        <v>35000</v>
      </c>
    </row>
    <row r="257" spans="2:5" ht="24" customHeight="1" x14ac:dyDescent="0.35">
      <c r="B257" s="180"/>
      <c r="C257" s="181">
        <v>1</v>
      </c>
      <c r="D257" s="188" t="s">
        <v>628</v>
      </c>
      <c r="E257" s="187">
        <v>27000</v>
      </c>
    </row>
    <row r="258" spans="2:5" ht="24" customHeight="1" x14ac:dyDescent="0.35">
      <c r="B258" s="180"/>
      <c r="C258" s="181">
        <v>1</v>
      </c>
      <c r="D258" s="183" t="s">
        <v>267</v>
      </c>
      <c r="E258" s="187">
        <v>24000</v>
      </c>
    </row>
    <row r="259" spans="2:5" ht="24" customHeight="1" x14ac:dyDescent="0.35">
      <c r="B259" s="180"/>
      <c r="C259" s="181"/>
      <c r="D259" s="183" t="s">
        <v>629</v>
      </c>
      <c r="E259" s="187">
        <v>54000</v>
      </c>
    </row>
    <row r="260" spans="2:5" ht="24" customHeight="1" x14ac:dyDescent="0.35">
      <c r="B260" s="180"/>
      <c r="C260" s="181"/>
      <c r="D260" s="183" t="s">
        <v>630</v>
      </c>
      <c r="E260" s="187">
        <v>120000</v>
      </c>
    </row>
    <row r="261" spans="2:5" ht="24" customHeight="1" x14ac:dyDescent="0.35">
      <c r="B261" s="180"/>
      <c r="C261" s="181">
        <v>1</v>
      </c>
      <c r="D261" s="183" t="s">
        <v>280</v>
      </c>
      <c r="E261" s="187">
        <v>15000</v>
      </c>
    </row>
    <row r="262" spans="2:5" ht="24" customHeight="1" x14ac:dyDescent="0.35">
      <c r="B262" s="180"/>
      <c r="C262" s="181">
        <v>1</v>
      </c>
      <c r="D262" s="183" t="s">
        <v>233</v>
      </c>
      <c r="E262" s="187">
        <v>20000</v>
      </c>
    </row>
    <row r="263" spans="2:5" ht="24" customHeight="1" x14ac:dyDescent="0.35">
      <c r="B263" s="180"/>
      <c r="C263" s="183"/>
      <c r="D263" s="169" t="s">
        <v>218</v>
      </c>
      <c r="E263" s="189">
        <f>SUM(E254:E262)</f>
        <v>352000</v>
      </c>
    </row>
    <row r="264" spans="2:5" ht="24" customHeight="1" x14ac:dyDescent="0.35">
      <c r="B264" s="180"/>
      <c r="C264" s="183"/>
      <c r="D264" s="169"/>
      <c r="E264" s="189"/>
    </row>
    <row r="265" spans="2:5" ht="24" customHeight="1" thickBot="1" x14ac:dyDescent="0.4">
      <c r="B265" s="218"/>
      <c r="C265" s="219"/>
      <c r="D265" s="219"/>
      <c r="E265" s="220"/>
    </row>
    <row r="266" spans="2:5" ht="24" customHeight="1" x14ac:dyDescent="0.35">
      <c r="B266" s="341" t="s">
        <v>281</v>
      </c>
      <c r="C266" s="342"/>
      <c r="D266" s="342"/>
      <c r="E266" s="343"/>
    </row>
    <row r="267" spans="2:5" ht="24" customHeight="1" x14ac:dyDescent="0.35">
      <c r="B267" s="221"/>
      <c r="C267" s="216"/>
      <c r="D267" s="216"/>
      <c r="E267" s="222"/>
    </row>
    <row r="268" spans="2:5" ht="24" customHeight="1" x14ac:dyDescent="0.35">
      <c r="B268" s="221"/>
      <c r="C268" s="181">
        <v>1</v>
      </c>
      <c r="D268" s="183" t="s">
        <v>631</v>
      </c>
      <c r="E268" s="223">
        <v>1500000</v>
      </c>
    </row>
    <row r="269" spans="2:5" ht="24" customHeight="1" x14ac:dyDescent="0.35">
      <c r="B269" s="221"/>
      <c r="C269" s="181">
        <v>1</v>
      </c>
      <c r="D269" s="183" t="s">
        <v>632</v>
      </c>
      <c r="E269" s="223">
        <v>90000</v>
      </c>
    </row>
    <row r="270" spans="2:5" ht="24" customHeight="1" x14ac:dyDescent="0.35">
      <c r="B270" s="221"/>
      <c r="C270" s="181">
        <v>2</v>
      </c>
      <c r="D270" s="183" t="s">
        <v>590</v>
      </c>
      <c r="E270" s="223">
        <v>22500</v>
      </c>
    </row>
    <row r="271" spans="2:5" ht="24" customHeight="1" x14ac:dyDescent="0.35">
      <c r="B271" s="221"/>
      <c r="C271" s="181">
        <v>2</v>
      </c>
      <c r="D271" s="183" t="s">
        <v>633</v>
      </c>
      <c r="E271" s="223">
        <v>23400</v>
      </c>
    </row>
    <row r="272" spans="2:5" ht="24" customHeight="1" x14ac:dyDescent="0.35">
      <c r="B272" s="224"/>
      <c r="C272" s="181">
        <v>2</v>
      </c>
      <c r="D272" s="183" t="s">
        <v>634</v>
      </c>
      <c r="E272" s="225">
        <v>15000</v>
      </c>
    </row>
    <row r="273" spans="2:7" ht="24" customHeight="1" x14ac:dyDescent="0.35">
      <c r="B273" s="224"/>
      <c r="C273" s="181">
        <v>2</v>
      </c>
      <c r="D273" s="183" t="s">
        <v>242</v>
      </c>
      <c r="E273" s="226">
        <v>4000</v>
      </c>
    </row>
    <row r="274" spans="2:7" ht="24" customHeight="1" x14ac:dyDescent="0.35">
      <c r="B274" s="224"/>
      <c r="C274" s="181">
        <v>2</v>
      </c>
      <c r="D274" s="183" t="s">
        <v>635</v>
      </c>
      <c r="E274" s="226">
        <v>4500</v>
      </c>
    </row>
    <row r="275" spans="2:7" ht="24" customHeight="1" x14ac:dyDescent="0.35">
      <c r="B275" s="224"/>
      <c r="C275" s="183"/>
      <c r="D275" s="169" t="s">
        <v>218</v>
      </c>
      <c r="E275" s="227">
        <f>SUM(E268:E274)</f>
        <v>1659400</v>
      </c>
    </row>
    <row r="276" spans="2:7" ht="24" customHeight="1" thickBot="1" x14ac:dyDescent="0.4">
      <c r="B276" s="228"/>
      <c r="C276" s="219"/>
      <c r="D276" s="219"/>
      <c r="E276" s="229"/>
    </row>
    <row r="277" spans="2:7" ht="24" customHeight="1" x14ac:dyDescent="0.35">
      <c r="B277" s="183"/>
      <c r="C277" s="183"/>
      <c r="D277" s="183"/>
      <c r="E277" s="196"/>
    </row>
    <row r="278" spans="2:7" ht="24" customHeight="1" thickBot="1" x14ac:dyDescent="0.4">
      <c r="B278" s="185"/>
      <c r="C278" s="185"/>
      <c r="D278" s="185"/>
      <c r="E278" s="206"/>
    </row>
    <row r="279" spans="2:7" ht="24" customHeight="1" x14ac:dyDescent="0.35">
      <c r="B279" s="337" t="s">
        <v>282</v>
      </c>
      <c r="C279" s="337"/>
      <c r="D279" s="337"/>
      <c r="E279" s="337"/>
    </row>
    <row r="280" spans="2:7" ht="24" customHeight="1" x14ac:dyDescent="0.35">
      <c r="B280" s="180"/>
      <c r="C280" s="188"/>
      <c r="D280" s="188"/>
      <c r="E280" s="187"/>
    </row>
    <row r="281" spans="2:7" ht="24" customHeight="1" x14ac:dyDescent="0.35">
      <c r="B281" s="180"/>
      <c r="C281" s="188"/>
      <c r="D281" s="188" t="s">
        <v>636</v>
      </c>
      <c r="E281" s="187">
        <v>900000</v>
      </c>
    </row>
    <row r="282" spans="2:7" ht="24" customHeight="1" x14ac:dyDescent="0.35">
      <c r="B282" s="180"/>
      <c r="C282" s="183"/>
      <c r="D282" s="169" t="s">
        <v>218</v>
      </c>
      <c r="E282" s="189">
        <f>SUM(E281)</f>
        <v>900000</v>
      </c>
    </row>
    <row r="283" spans="2:7" ht="24" customHeight="1" thickBot="1" x14ac:dyDescent="0.4">
      <c r="B283" s="184"/>
      <c r="C283" s="185"/>
      <c r="D283" s="183"/>
      <c r="E283" s="186"/>
    </row>
    <row r="284" spans="2:7" ht="24" customHeight="1" x14ac:dyDescent="0.35">
      <c r="B284" s="337" t="s">
        <v>283</v>
      </c>
      <c r="C284" s="337"/>
      <c r="D284" s="337"/>
      <c r="E284" s="337"/>
    </row>
    <row r="285" spans="2:7" ht="24" customHeight="1" x14ac:dyDescent="0.35">
      <c r="B285" s="180"/>
      <c r="C285" s="183"/>
      <c r="D285" s="183"/>
      <c r="E285" s="187"/>
    </row>
    <row r="286" spans="2:7" ht="24" customHeight="1" x14ac:dyDescent="0.35">
      <c r="B286" s="180"/>
      <c r="C286" s="181">
        <v>1</v>
      </c>
      <c r="D286" s="183" t="s">
        <v>637</v>
      </c>
      <c r="E286" s="187">
        <v>6500</v>
      </c>
    </row>
    <row r="287" spans="2:7" ht="24" customHeight="1" x14ac:dyDescent="0.35">
      <c r="B287" s="180"/>
      <c r="C287" s="181">
        <v>1</v>
      </c>
      <c r="D287" s="230" t="s">
        <v>638</v>
      </c>
      <c r="E287" s="187">
        <v>13645</v>
      </c>
      <c r="G287" s="188"/>
    </row>
    <row r="288" spans="2:7" ht="24" customHeight="1" x14ac:dyDescent="0.35">
      <c r="B288" s="180"/>
      <c r="C288" s="181">
        <v>1</v>
      </c>
      <c r="D288" s="183" t="s">
        <v>233</v>
      </c>
      <c r="E288" s="187">
        <v>18900</v>
      </c>
    </row>
    <row r="289" spans="2:5" ht="24" customHeight="1" x14ac:dyDescent="0.35">
      <c r="B289" s="180"/>
      <c r="C289" s="181">
        <v>1</v>
      </c>
      <c r="D289" s="183" t="s">
        <v>277</v>
      </c>
      <c r="E289" s="187">
        <v>2100</v>
      </c>
    </row>
    <row r="290" spans="2:5" ht="24" customHeight="1" x14ac:dyDescent="0.35">
      <c r="B290" s="180"/>
      <c r="C290" s="181">
        <v>2</v>
      </c>
      <c r="D290" s="183" t="s">
        <v>572</v>
      </c>
      <c r="E290" s="187">
        <v>11200</v>
      </c>
    </row>
    <row r="291" spans="2:5" ht="24" customHeight="1" x14ac:dyDescent="0.35">
      <c r="B291" s="180"/>
      <c r="C291" s="183"/>
      <c r="D291" s="183" t="s">
        <v>648</v>
      </c>
      <c r="E291" s="187">
        <v>200000</v>
      </c>
    </row>
    <row r="292" spans="2:5" ht="24" customHeight="1" x14ac:dyDescent="0.35">
      <c r="B292" s="180"/>
      <c r="C292" s="183"/>
      <c r="D292" s="183"/>
      <c r="E292" s="187"/>
    </row>
    <row r="293" spans="2:5" ht="24" customHeight="1" thickBot="1" x14ac:dyDescent="0.4">
      <c r="B293" s="184"/>
      <c r="C293" s="185"/>
      <c r="D293" s="178" t="s">
        <v>218</v>
      </c>
      <c r="E293" s="203">
        <f>SUM(E286:E292)</f>
        <v>252345</v>
      </c>
    </row>
    <row r="294" spans="2:5" ht="24" customHeight="1" x14ac:dyDescent="0.35">
      <c r="B294" s="208"/>
      <c r="C294" s="194"/>
      <c r="D294" s="204"/>
      <c r="E294" s="231"/>
    </row>
    <row r="295" spans="2:5" ht="24" customHeight="1" x14ac:dyDescent="0.35">
      <c r="B295" s="344" t="s">
        <v>284</v>
      </c>
      <c r="C295" s="344"/>
      <c r="D295" s="344"/>
      <c r="E295" s="344"/>
    </row>
    <row r="296" spans="2:5" ht="24" customHeight="1" x14ac:dyDescent="0.35">
      <c r="B296" s="180"/>
      <c r="C296" s="181"/>
      <c r="D296" s="183"/>
      <c r="E296" s="187"/>
    </row>
    <row r="297" spans="2:5" ht="24" customHeight="1" x14ac:dyDescent="0.35">
      <c r="B297" s="180"/>
      <c r="C297" s="181">
        <v>4</v>
      </c>
      <c r="D297" s="183" t="s">
        <v>285</v>
      </c>
      <c r="E297" s="187">
        <v>22000</v>
      </c>
    </row>
    <row r="298" spans="2:5" ht="24" customHeight="1" x14ac:dyDescent="0.35">
      <c r="B298" s="180"/>
      <c r="C298" s="181">
        <v>3</v>
      </c>
      <c r="D298" s="183" t="s">
        <v>286</v>
      </c>
      <c r="E298" s="187">
        <v>27000</v>
      </c>
    </row>
    <row r="299" spans="2:5" ht="24" customHeight="1" x14ac:dyDescent="0.35">
      <c r="B299" s="180"/>
      <c r="C299" s="181">
        <v>10</v>
      </c>
      <c r="D299" s="183" t="s">
        <v>639</v>
      </c>
      <c r="E299" s="187">
        <v>35000</v>
      </c>
    </row>
    <row r="300" spans="2:5" ht="24" customHeight="1" x14ac:dyDescent="0.35">
      <c r="B300" s="180"/>
      <c r="C300" s="181">
        <v>2</v>
      </c>
      <c r="D300" s="183" t="s">
        <v>640</v>
      </c>
      <c r="E300" s="187">
        <v>16000</v>
      </c>
    </row>
    <row r="301" spans="2:5" ht="24" customHeight="1" x14ac:dyDescent="0.35">
      <c r="B301" s="180"/>
      <c r="C301" s="183"/>
      <c r="D301" s="169" t="s">
        <v>218</v>
      </c>
      <c r="E301" s="189">
        <f>SUM(E297:E300)</f>
        <v>100000</v>
      </c>
    </row>
    <row r="302" spans="2:5" ht="24" customHeight="1" thickBot="1" x14ac:dyDescent="0.4">
      <c r="B302" s="184"/>
      <c r="C302" s="185"/>
      <c r="D302" s="185"/>
      <c r="E302" s="186"/>
    </row>
    <row r="303" spans="2:5" ht="24" customHeight="1" x14ac:dyDescent="0.35">
      <c r="B303" s="337" t="s">
        <v>287</v>
      </c>
      <c r="C303" s="337"/>
      <c r="D303" s="337"/>
      <c r="E303" s="337"/>
    </row>
    <row r="304" spans="2:5" ht="24" customHeight="1" x14ac:dyDescent="0.35">
      <c r="B304" s="180"/>
      <c r="C304" s="181"/>
      <c r="D304" s="183"/>
      <c r="E304" s="187"/>
    </row>
    <row r="305" spans="2:5" ht="24" customHeight="1" x14ac:dyDescent="0.35">
      <c r="B305" s="180"/>
      <c r="C305" s="181">
        <v>1</v>
      </c>
      <c r="D305" s="183" t="s">
        <v>290</v>
      </c>
      <c r="E305" s="187">
        <v>40000</v>
      </c>
    </row>
    <row r="306" spans="2:5" ht="24" customHeight="1" x14ac:dyDescent="0.35">
      <c r="B306" s="180"/>
      <c r="C306" s="181">
        <v>8</v>
      </c>
      <c r="D306" s="183" t="s">
        <v>582</v>
      </c>
      <c r="E306" s="187">
        <v>7000</v>
      </c>
    </row>
    <row r="307" spans="2:5" ht="24" customHeight="1" x14ac:dyDescent="0.35">
      <c r="B307" s="180"/>
      <c r="C307" s="181">
        <v>1</v>
      </c>
      <c r="D307" s="183" t="s">
        <v>230</v>
      </c>
      <c r="E307" s="187">
        <v>8000</v>
      </c>
    </row>
    <row r="308" spans="2:5" ht="24" customHeight="1" x14ac:dyDescent="0.35">
      <c r="B308" s="180"/>
      <c r="C308" s="181">
        <v>1</v>
      </c>
      <c r="D308" s="183" t="s">
        <v>288</v>
      </c>
      <c r="E308" s="187">
        <v>8000</v>
      </c>
    </row>
    <row r="309" spans="2:5" ht="24" customHeight="1" x14ac:dyDescent="0.35">
      <c r="B309" s="180"/>
      <c r="C309" s="183"/>
      <c r="D309" s="188" t="s">
        <v>289</v>
      </c>
      <c r="E309" s="187">
        <v>700000</v>
      </c>
    </row>
    <row r="310" spans="2:5" ht="24" customHeight="1" x14ac:dyDescent="0.35">
      <c r="B310" s="180"/>
      <c r="C310" s="183"/>
      <c r="D310" s="188"/>
      <c r="E310" s="187"/>
    </row>
    <row r="311" spans="2:5" ht="24" customHeight="1" x14ac:dyDescent="0.35">
      <c r="B311" s="180"/>
      <c r="C311" s="183"/>
      <c r="D311" s="169" t="s">
        <v>218</v>
      </c>
      <c r="E311" s="189">
        <f>SUM(E305:E309)</f>
        <v>763000</v>
      </c>
    </row>
    <row r="312" spans="2:5" ht="24" customHeight="1" x14ac:dyDescent="0.35">
      <c r="B312" s="180"/>
      <c r="C312" s="183"/>
      <c r="D312" s="169"/>
      <c r="E312" s="189"/>
    </row>
    <row r="313" spans="2:5" ht="24" customHeight="1" thickBot="1" x14ac:dyDescent="0.4">
      <c r="B313" s="184"/>
      <c r="C313" s="185"/>
      <c r="D313" s="185"/>
      <c r="E313" s="186"/>
    </row>
    <row r="314" spans="2:5" ht="24" customHeight="1" x14ac:dyDescent="0.35">
      <c r="B314" s="337" t="s">
        <v>291</v>
      </c>
      <c r="C314" s="337"/>
      <c r="D314" s="337"/>
      <c r="E314" s="337"/>
    </row>
    <row r="315" spans="2:5" ht="24" customHeight="1" x14ac:dyDescent="0.35">
      <c r="B315" s="180"/>
      <c r="C315" s="183"/>
      <c r="D315" s="183"/>
      <c r="E315" s="187"/>
    </row>
    <row r="316" spans="2:5" ht="24" customHeight="1" x14ac:dyDescent="0.35">
      <c r="B316" s="180"/>
      <c r="C316" s="181">
        <v>2</v>
      </c>
      <c r="D316" s="183" t="s">
        <v>292</v>
      </c>
      <c r="E316" s="187">
        <v>11800</v>
      </c>
    </row>
    <row r="317" spans="2:5" ht="24" customHeight="1" x14ac:dyDescent="0.35">
      <c r="B317" s="180"/>
      <c r="C317" s="181">
        <v>2</v>
      </c>
      <c r="D317" s="183" t="s">
        <v>293</v>
      </c>
      <c r="E317" s="187">
        <v>44000</v>
      </c>
    </row>
    <row r="318" spans="2:5" ht="24" customHeight="1" x14ac:dyDescent="0.35">
      <c r="B318" s="180"/>
      <c r="C318" s="181">
        <v>1</v>
      </c>
      <c r="D318" s="183" t="s">
        <v>294</v>
      </c>
      <c r="E318" s="187">
        <v>39400</v>
      </c>
    </row>
    <row r="319" spans="2:5" ht="24" customHeight="1" x14ac:dyDescent="0.35">
      <c r="B319" s="180"/>
      <c r="C319" s="181">
        <v>2</v>
      </c>
      <c r="D319" s="183" t="s">
        <v>295</v>
      </c>
      <c r="E319" s="187">
        <v>9807</v>
      </c>
    </row>
    <row r="320" spans="2:5" ht="24" customHeight="1" x14ac:dyDescent="0.35">
      <c r="B320" s="180"/>
      <c r="C320" s="181">
        <v>2</v>
      </c>
      <c r="D320" s="183" t="s">
        <v>235</v>
      </c>
      <c r="E320" s="187">
        <v>46300</v>
      </c>
    </row>
    <row r="321" spans="2:6" ht="24" customHeight="1" x14ac:dyDescent="0.35">
      <c r="B321" s="180"/>
      <c r="C321" s="181">
        <v>2</v>
      </c>
      <c r="D321" s="183" t="s">
        <v>296</v>
      </c>
      <c r="E321" s="187">
        <v>14420</v>
      </c>
    </row>
    <row r="322" spans="2:6" ht="24" customHeight="1" x14ac:dyDescent="0.35">
      <c r="B322" s="180"/>
      <c r="C322" s="181">
        <v>4</v>
      </c>
      <c r="D322" s="183" t="s">
        <v>297</v>
      </c>
      <c r="E322" s="187">
        <v>24255</v>
      </c>
    </row>
    <row r="323" spans="2:6" ht="24" customHeight="1" x14ac:dyDescent="0.35">
      <c r="B323" s="180"/>
      <c r="C323" s="181">
        <v>1</v>
      </c>
      <c r="D323" s="183" t="s">
        <v>641</v>
      </c>
      <c r="E323" s="187">
        <v>150000</v>
      </c>
    </row>
    <row r="324" spans="2:6" ht="24" customHeight="1" x14ac:dyDescent="0.35">
      <c r="B324" s="180"/>
      <c r="C324" s="181">
        <v>1</v>
      </c>
      <c r="D324" s="183" t="s">
        <v>642</v>
      </c>
      <c r="E324" s="187">
        <v>200000</v>
      </c>
    </row>
    <row r="325" spans="2:6" ht="24" customHeight="1" x14ac:dyDescent="0.35">
      <c r="B325" s="180"/>
      <c r="C325" s="181">
        <v>1</v>
      </c>
      <c r="D325" s="183" t="s">
        <v>643</v>
      </c>
      <c r="E325" s="187">
        <v>360000</v>
      </c>
    </row>
    <row r="326" spans="2:6" ht="24" customHeight="1" x14ac:dyDescent="0.35">
      <c r="B326" s="180"/>
      <c r="C326" s="183"/>
      <c r="D326" s="169" t="s">
        <v>218</v>
      </c>
      <c r="E326" s="189">
        <f>SUM(E316:E325)</f>
        <v>899982</v>
      </c>
    </row>
    <row r="327" spans="2:6" ht="24" customHeight="1" thickBot="1" x14ac:dyDescent="0.4">
      <c r="B327" s="184"/>
      <c r="C327" s="185"/>
      <c r="D327" s="185"/>
      <c r="E327" s="186"/>
    </row>
    <row r="328" spans="2:6" ht="24" customHeight="1" x14ac:dyDescent="0.35">
      <c r="B328" s="337" t="s">
        <v>298</v>
      </c>
      <c r="C328" s="337"/>
      <c r="D328" s="337"/>
      <c r="E328" s="337"/>
    </row>
    <row r="329" spans="2:6" ht="24" customHeight="1" x14ac:dyDescent="0.35">
      <c r="B329" s="180"/>
      <c r="C329" s="183"/>
      <c r="D329" s="183"/>
      <c r="E329" s="187"/>
    </row>
    <row r="330" spans="2:6" ht="24" customHeight="1" x14ac:dyDescent="0.35">
      <c r="B330" s="180"/>
      <c r="C330" s="183"/>
      <c r="D330" s="188" t="s">
        <v>644</v>
      </c>
      <c r="E330" s="187">
        <v>800000</v>
      </c>
    </row>
    <row r="331" spans="2:6" ht="24" customHeight="1" x14ac:dyDescent="0.35">
      <c r="B331" s="180"/>
      <c r="C331" s="183"/>
      <c r="D331" s="183" t="s">
        <v>299</v>
      </c>
      <c r="E331" s="187">
        <v>250000</v>
      </c>
    </row>
    <row r="332" spans="2:6" ht="24" customHeight="1" x14ac:dyDescent="0.35">
      <c r="B332" s="180"/>
      <c r="C332" s="183"/>
      <c r="D332" s="183" t="s">
        <v>300</v>
      </c>
      <c r="E332" s="187">
        <v>300000</v>
      </c>
    </row>
    <row r="333" spans="2:6" ht="24" customHeight="1" x14ac:dyDescent="0.35">
      <c r="B333" s="180"/>
      <c r="C333" s="183"/>
      <c r="D333" s="169" t="s">
        <v>218</v>
      </c>
      <c r="E333" s="189">
        <f>SUM(E330:E332)</f>
        <v>1350000</v>
      </c>
    </row>
    <row r="334" spans="2:6" ht="24" customHeight="1" thickBot="1" x14ac:dyDescent="0.4">
      <c r="B334" s="184"/>
      <c r="C334" s="185"/>
      <c r="D334" s="185"/>
      <c r="E334" s="186"/>
    </row>
    <row r="335" spans="2:6" ht="21.75" thickBot="1" x14ac:dyDescent="0.4">
      <c r="B335" s="340" t="s">
        <v>649</v>
      </c>
      <c r="C335" s="340"/>
      <c r="D335" s="340"/>
      <c r="E335" s="232">
        <f>+E14+E24+E29+E36+E44+E50+E58+E70+E82+E89+E97+E105+E119+E129+E139+E147+E156+E167+E179+E194+E206+E214+E223+E230+E240+E248+E263+E275+E282+E293+E301+E311+E326+E333+E187</f>
        <v>95571122</v>
      </c>
      <c r="F335" s="233"/>
    </row>
    <row r="336" spans="2:6" ht="24" customHeight="1" x14ac:dyDescent="0.25"/>
    <row r="337" ht="24" customHeight="1" x14ac:dyDescent="0.25"/>
    <row r="338" ht="24" customHeight="1" x14ac:dyDescent="0.25"/>
    <row r="339" ht="24" customHeight="1" x14ac:dyDescent="0.25"/>
    <row r="340" ht="24" customHeight="1" x14ac:dyDescent="0.25"/>
    <row r="341" ht="24" customHeight="1" x14ac:dyDescent="0.25"/>
    <row r="342" ht="24" customHeight="1" x14ac:dyDescent="0.25"/>
    <row r="343" ht="24" customHeight="1" x14ac:dyDescent="0.25"/>
    <row r="344" ht="24" customHeight="1" x14ac:dyDescent="0.25"/>
    <row r="345" ht="24" customHeight="1" x14ac:dyDescent="0.25"/>
    <row r="346" ht="24" customHeight="1" x14ac:dyDescent="0.25"/>
    <row r="347" ht="24" customHeight="1" x14ac:dyDescent="0.25"/>
    <row r="348" ht="24" customHeight="1" x14ac:dyDescent="0.25"/>
    <row r="349" ht="24" customHeight="1" x14ac:dyDescent="0.25"/>
    <row r="350" ht="24" customHeight="1" x14ac:dyDescent="0.25"/>
    <row r="351" ht="24" customHeight="1" x14ac:dyDescent="0.25"/>
    <row r="352" ht="24" customHeight="1" x14ac:dyDescent="0.25"/>
    <row r="353" ht="24" customHeight="1" x14ac:dyDescent="0.25"/>
    <row r="354" ht="24" customHeight="1" x14ac:dyDescent="0.25"/>
    <row r="355" ht="24" customHeight="1" x14ac:dyDescent="0.25"/>
    <row r="356" ht="24" customHeight="1" x14ac:dyDescent="0.25"/>
    <row r="357" ht="24" customHeight="1" x14ac:dyDescent="0.25"/>
    <row r="358" ht="24" customHeight="1" x14ac:dyDescent="0.25"/>
    <row r="359" ht="24" customHeight="1" x14ac:dyDescent="0.25"/>
    <row r="360" ht="24" customHeight="1" x14ac:dyDescent="0.25"/>
    <row r="361" ht="24" customHeight="1" x14ac:dyDescent="0.25"/>
    <row r="362" ht="24" customHeight="1" x14ac:dyDescent="0.25"/>
    <row r="363" ht="24" customHeight="1" x14ac:dyDescent="0.25"/>
    <row r="364" ht="24" customHeight="1" x14ac:dyDescent="0.25"/>
    <row r="365" ht="24" customHeight="1" x14ac:dyDescent="0.25"/>
    <row r="366" ht="24" customHeight="1" x14ac:dyDescent="0.25"/>
    <row r="367" ht="24" customHeight="1" x14ac:dyDescent="0.25"/>
    <row r="368" ht="24" customHeight="1" x14ac:dyDescent="0.25"/>
    <row r="369" ht="24" customHeight="1" x14ac:dyDescent="0.25"/>
    <row r="370" ht="24" customHeight="1" x14ac:dyDescent="0.25"/>
    <row r="371" ht="24" customHeight="1" x14ac:dyDescent="0.25"/>
    <row r="372" ht="24" customHeight="1" x14ac:dyDescent="0.25"/>
    <row r="373" ht="24" customHeight="1" x14ac:dyDescent="0.25"/>
    <row r="374" ht="24" customHeight="1" x14ac:dyDescent="0.25"/>
    <row r="375" ht="24" customHeight="1" x14ac:dyDescent="0.25"/>
    <row r="376" ht="24" customHeight="1" x14ac:dyDescent="0.25"/>
    <row r="377" ht="24" customHeight="1" x14ac:dyDescent="0.25"/>
    <row r="378" ht="24" customHeight="1" x14ac:dyDescent="0.25"/>
    <row r="379" ht="24" customHeight="1" x14ac:dyDescent="0.25"/>
    <row r="380" ht="24" customHeight="1" x14ac:dyDescent="0.25"/>
    <row r="381" ht="24" customHeight="1" x14ac:dyDescent="0.25"/>
    <row r="382" ht="24" customHeight="1" x14ac:dyDescent="0.25"/>
    <row r="383" ht="24" customHeight="1" x14ac:dyDescent="0.25"/>
    <row r="384" ht="24" customHeight="1" x14ac:dyDescent="0.25"/>
    <row r="385" ht="24" customHeight="1" x14ac:dyDescent="0.25"/>
    <row r="386" ht="24" customHeight="1" x14ac:dyDescent="0.25"/>
    <row r="387" ht="24" customHeight="1" x14ac:dyDescent="0.25"/>
    <row r="388" ht="24" customHeight="1" x14ac:dyDescent="0.25"/>
    <row r="389" ht="24" customHeight="1" x14ac:dyDescent="0.25"/>
    <row r="390" ht="24" customHeight="1" x14ac:dyDescent="0.25"/>
    <row r="391" ht="24" customHeight="1" x14ac:dyDescent="0.25"/>
    <row r="392" ht="24" customHeight="1" x14ac:dyDescent="0.25"/>
    <row r="393" ht="24" customHeight="1" x14ac:dyDescent="0.25"/>
    <row r="394" ht="24" customHeight="1" x14ac:dyDescent="0.25"/>
    <row r="395" ht="24" customHeight="1" x14ac:dyDescent="0.25"/>
    <row r="396" ht="24" customHeight="1" x14ac:dyDescent="0.25"/>
    <row r="397" ht="24" customHeight="1" x14ac:dyDescent="0.25"/>
    <row r="398" ht="24" customHeight="1" x14ac:dyDescent="0.25"/>
    <row r="399" ht="24" customHeight="1" x14ac:dyDescent="0.25"/>
    <row r="400" ht="24" customHeight="1" x14ac:dyDescent="0.25"/>
    <row r="401" ht="24" customHeight="1" x14ac:dyDescent="0.25"/>
    <row r="402" ht="24" customHeight="1" x14ac:dyDescent="0.25"/>
    <row r="403" ht="24" customHeight="1" x14ac:dyDescent="0.25"/>
    <row r="404" ht="24" customHeight="1" x14ac:dyDescent="0.25"/>
    <row r="405" ht="24" customHeight="1" x14ac:dyDescent="0.25"/>
    <row r="406" ht="24" customHeight="1" x14ac:dyDescent="0.25"/>
    <row r="407" ht="24" customHeight="1" x14ac:dyDescent="0.25"/>
    <row r="408" ht="24" customHeight="1" x14ac:dyDescent="0.25"/>
    <row r="409" ht="24" customHeight="1" x14ac:dyDescent="0.25"/>
    <row r="410" ht="24" customHeight="1" x14ac:dyDescent="0.25"/>
    <row r="411" ht="24" customHeight="1" x14ac:dyDescent="0.25"/>
    <row r="412" ht="24" customHeight="1" x14ac:dyDescent="0.25"/>
    <row r="413" ht="24" customHeight="1" x14ac:dyDescent="0.25"/>
    <row r="414" ht="24" customHeight="1" x14ac:dyDescent="0.25"/>
    <row r="415" ht="24" customHeight="1" x14ac:dyDescent="0.25"/>
    <row r="416" ht="24" customHeight="1" x14ac:dyDescent="0.25"/>
    <row r="417" ht="24" customHeight="1" x14ac:dyDescent="0.25"/>
    <row r="418" ht="24" customHeight="1" x14ac:dyDescent="0.25"/>
    <row r="419" ht="24" customHeight="1" x14ac:dyDescent="0.25"/>
    <row r="420" ht="24" customHeight="1" x14ac:dyDescent="0.25"/>
    <row r="421" ht="24" customHeight="1" x14ac:dyDescent="0.25"/>
    <row r="422" ht="24" customHeight="1" x14ac:dyDescent="0.25"/>
    <row r="423" ht="24" customHeight="1" x14ac:dyDescent="0.25"/>
    <row r="424" ht="24" customHeight="1" x14ac:dyDescent="0.25"/>
    <row r="425" ht="24" customHeight="1" x14ac:dyDescent="0.25"/>
    <row r="426" ht="24" customHeight="1" x14ac:dyDescent="0.25"/>
    <row r="427" ht="24" customHeight="1" x14ac:dyDescent="0.25"/>
    <row r="428" ht="24" customHeight="1" x14ac:dyDescent="0.25"/>
    <row r="429" ht="24" customHeight="1" x14ac:dyDescent="0.25"/>
    <row r="430" ht="24" customHeight="1" x14ac:dyDescent="0.25"/>
    <row r="431" ht="24" customHeight="1" x14ac:dyDescent="0.25"/>
    <row r="432" ht="24" customHeight="1" x14ac:dyDescent="0.25"/>
    <row r="433" ht="24" customHeight="1" x14ac:dyDescent="0.25"/>
    <row r="434" ht="24" customHeight="1" x14ac:dyDescent="0.25"/>
    <row r="435" ht="24" customHeight="1" x14ac:dyDescent="0.25"/>
    <row r="436" ht="24" customHeight="1" x14ac:dyDescent="0.25"/>
    <row r="437" ht="24" customHeight="1" x14ac:dyDescent="0.25"/>
    <row r="438" ht="24" customHeight="1" x14ac:dyDescent="0.25"/>
    <row r="439" ht="24" customHeight="1" x14ac:dyDescent="0.25"/>
    <row r="440" ht="24" customHeight="1" x14ac:dyDescent="0.25"/>
    <row r="441" ht="24" customHeight="1" x14ac:dyDescent="0.25"/>
    <row r="442" ht="24" customHeight="1" x14ac:dyDescent="0.25"/>
    <row r="443" ht="24" customHeight="1" x14ac:dyDescent="0.25"/>
    <row r="444" ht="24" customHeight="1" x14ac:dyDescent="0.25"/>
    <row r="445" ht="24" customHeight="1" x14ac:dyDescent="0.25"/>
    <row r="446" ht="24" customHeight="1" x14ac:dyDescent="0.25"/>
    <row r="447" ht="24" customHeight="1" x14ac:dyDescent="0.25"/>
    <row r="448" ht="24" customHeight="1" x14ac:dyDescent="0.25"/>
    <row r="449" ht="24" customHeight="1" x14ac:dyDescent="0.25"/>
    <row r="450" ht="24" customHeight="1" x14ac:dyDescent="0.25"/>
    <row r="451" ht="24" customHeight="1" x14ac:dyDescent="0.25"/>
    <row r="452" ht="24" customHeight="1" x14ac:dyDescent="0.25"/>
    <row r="453" ht="24" customHeight="1" x14ac:dyDescent="0.25"/>
    <row r="454" ht="24" customHeight="1" x14ac:dyDescent="0.25"/>
    <row r="455" ht="24" customHeight="1" x14ac:dyDescent="0.25"/>
    <row r="456" ht="24" customHeight="1" x14ac:dyDescent="0.25"/>
    <row r="457" ht="24" customHeight="1" x14ac:dyDescent="0.25"/>
    <row r="458" ht="24" customHeight="1" x14ac:dyDescent="0.25"/>
    <row r="459" ht="24" customHeight="1" x14ac:dyDescent="0.25"/>
    <row r="460" ht="24" customHeight="1" x14ac:dyDescent="0.25"/>
    <row r="461" ht="24" customHeight="1" x14ac:dyDescent="0.25"/>
    <row r="462" ht="24" customHeight="1" x14ac:dyDescent="0.25"/>
    <row r="463" ht="24" customHeight="1" x14ac:dyDescent="0.25"/>
    <row r="464" ht="24" customHeight="1" x14ac:dyDescent="0.25"/>
    <row r="465" ht="24" customHeight="1" x14ac:dyDescent="0.25"/>
    <row r="466" ht="24" customHeight="1" x14ac:dyDescent="0.25"/>
    <row r="467" ht="24" customHeight="1" x14ac:dyDescent="0.25"/>
    <row r="468" ht="24" customHeight="1" x14ac:dyDescent="0.25"/>
    <row r="469" ht="24" customHeight="1" x14ac:dyDescent="0.25"/>
    <row r="470" ht="24" customHeight="1" x14ac:dyDescent="0.25"/>
    <row r="471" ht="24" customHeight="1" x14ac:dyDescent="0.25"/>
    <row r="472" ht="24" customHeight="1" x14ac:dyDescent="0.25"/>
    <row r="473" ht="24" customHeight="1" x14ac:dyDescent="0.25"/>
    <row r="474" ht="24" customHeight="1" x14ac:dyDescent="0.25"/>
    <row r="475" ht="24" customHeight="1" x14ac:dyDescent="0.25"/>
    <row r="476" ht="24" customHeight="1" x14ac:dyDescent="0.25"/>
    <row r="477" ht="24" customHeight="1" x14ac:dyDescent="0.25"/>
    <row r="478" ht="24" customHeight="1" x14ac:dyDescent="0.25"/>
    <row r="479" ht="24" customHeight="1" x14ac:dyDescent="0.25"/>
    <row r="480" ht="24" customHeight="1" x14ac:dyDescent="0.25"/>
    <row r="481" ht="24" customHeight="1" x14ac:dyDescent="0.25"/>
    <row r="482" ht="24" customHeight="1" x14ac:dyDescent="0.25"/>
    <row r="483" ht="24" customHeight="1" x14ac:dyDescent="0.25"/>
    <row r="484" ht="24" customHeight="1" x14ac:dyDescent="0.25"/>
    <row r="485" ht="24" customHeight="1" x14ac:dyDescent="0.25"/>
    <row r="486" ht="24" customHeight="1" x14ac:dyDescent="0.25"/>
    <row r="487" ht="24" customHeight="1" x14ac:dyDescent="0.25"/>
    <row r="488" ht="24" customHeight="1" x14ac:dyDescent="0.25"/>
    <row r="489" ht="24" customHeight="1" x14ac:dyDescent="0.25"/>
    <row r="490" ht="24" customHeight="1" x14ac:dyDescent="0.25"/>
    <row r="491" ht="24" customHeight="1" x14ac:dyDescent="0.25"/>
    <row r="492" ht="24" customHeight="1" x14ac:dyDescent="0.25"/>
    <row r="493" ht="24" customHeight="1" x14ac:dyDescent="0.25"/>
    <row r="494" ht="24" customHeight="1" x14ac:dyDescent="0.25"/>
    <row r="495" ht="24" customHeight="1" x14ac:dyDescent="0.25"/>
    <row r="496" ht="24" customHeight="1" x14ac:dyDescent="0.25"/>
    <row r="497" ht="24" customHeight="1" x14ac:dyDescent="0.25"/>
    <row r="498" ht="24" customHeight="1" x14ac:dyDescent="0.25"/>
    <row r="499" ht="24" customHeight="1" x14ac:dyDescent="0.25"/>
    <row r="500" ht="24" customHeight="1" x14ac:dyDescent="0.25"/>
    <row r="501" ht="24" customHeight="1" x14ac:dyDescent="0.25"/>
    <row r="502" ht="24" customHeight="1" x14ac:dyDescent="0.25"/>
    <row r="503" ht="24" customHeight="1" x14ac:dyDescent="0.25"/>
    <row r="504" ht="24" customHeight="1" x14ac:dyDescent="0.25"/>
    <row r="505" ht="24" customHeight="1" x14ac:dyDescent="0.25"/>
    <row r="506" ht="24" customHeight="1" x14ac:dyDescent="0.25"/>
    <row r="507" ht="24" customHeight="1" x14ac:dyDescent="0.25"/>
    <row r="508" ht="24" customHeight="1" x14ac:dyDescent="0.25"/>
    <row r="509" ht="24" customHeight="1" x14ac:dyDescent="0.25"/>
    <row r="510" ht="24" customHeight="1" x14ac:dyDescent="0.25"/>
    <row r="511" ht="24" customHeight="1" x14ac:dyDescent="0.25"/>
    <row r="512" ht="24" customHeight="1" x14ac:dyDescent="0.25"/>
    <row r="513" ht="24" customHeight="1" x14ac:dyDescent="0.25"/>
    <row r="514" ht="24" customHeight="1" x14ac:dyDescent="0.25"/>
    <row r="515" ht="24" customHeight="1" x14ac:dyDescent="0.25"/>
    <row r="516" ht="24" customHeight="1" x14ac:dyDescent="0.25"/>
    <row r="517" ht="24" customHeight="1" x14ac:dyDescent="0.25"/>
    <row r="518" ht="24" customHeight="1" x14ac:dyDescent="0.25"/>
    <row r="519" ht="24" customHeight="1" x14ac:dyDescent="0.25"/>
    <row r="520" ht="24" customHeight="1" x14ac:dyDescent="0.25"/>
    <row r="521" ht="24" customHeight="1" x14ac:dyDescent="0.25"/>
    <row r="522" ht="24" customHeight="1" x14ac:dyDescent="0.25"/>
    <row r="523" ht="24" customHeight="1" x14ac:dyDescent="0.25"/>
    <row r="524" ht="24" customHeight="1" x14ac:dyDescent="0.25"/>
    <row r="525" ht="24" customHeight="1" x14ac:dyDescent="0.25"/>
    <row r="526" ht="24" customHeight="1" x14ac:dyDescent="0.25"/>
    <row r="527" ht="24" customHeight="1" x14ac:dyDescent="0.25"/>
    <row r="528" ht="24" customHeight="1" x14ac:dyDescent="0.25"/>
    <row r="529" ht="24" customHeight="1" x14ac:dyDescent="0.25"/>
    <row r="530" ht="24" customHeight="1" x14ac:dyDescent="0.25"/>
    <row r="531" ht="24" customHeight="1" x14ac:dyDescent="0.25"/>
    <row r="532" ht="24" customHeight="1" x14ac:dyDescent="0.25"/>
    <row r="533" ht="24" customHeight="1" x14ac:dyDescent="0.25"/>
    <row r="534" ht="24" customHeight="1" x14ac:dyDescent="0.25"/>
    <row r="535" ht="24" customHeight="1" x14ac:dyDescent="0.25"/>
    <row r="536" ht="24" customHeight="1" x14ac:dyDescent="0.25"/>
    <row r="537" ht="24" customHeight="1" x14ac:dyDescent="0.25"/>
    <row r="538" ht="24" customHeight="1" x14ac:dyDescent="0.25"/>
    <row r="539" ht="24" customHeight="1" x14ac:dyDescent="0.25"/>
    <row r="540" ht="24" customHeight="1" x14ac:dyDescent="0.25"/>
    <row r="541" ht="24" customHeight="1" x14ac:dyDescent="0.25"/>
    <row r="542" ht="24" customHeight="1" x14ac:dyDescent="0.25"/>
    <row r="543" ht="24" customHeight="1" x14ac:dyDescent="0.25"/>
    <row r="544" ht="24" customHeight="1" x14ac:dyDescent="0.25"/>
    <row r="545" ht="24" customHeight="1" x14ac:dyDescent="0.25"/>
    <row r="546" ht="24" customHeight="1" x14ac:dyDescent="0.25"/>
    <row r="547" ht="24" customHeight="1" x14ac:dyDescent="0.25"/>
    <row r="548" ht="24" customHeight="1" x14ac:dyDescent="0.25"/>
    <row r="549" ht="24" customHeight="1" x14ac:dyDescent="0.25"/>
    <row r="550" ht="24" customHeight="1" x14ac:dyDescent="0.25"/>
    <row r="551" ht="24" customHeight="1" x14ac:dyDescent="0.25"/>
    <row r="552" ht="24" customHeight="1" x14ac:dyDescent="0.25"/>
    <row r="553" ht="24" customHeight="1" x14ac:dyDescent="0.25"/>
    <row r="554" ht="24" customHeight="1" x14ac:dyDescent="0.25"/>
    <row r="555" ht="24" customHeight="1" x14ac:dyDescent="0.25"/>
    <row r="556" ht="24" customHeight="1" x14ac:dyDescent="0.25"/>
    <row r="557" ht="24" customHeight="1" x14ac:dyDescent="0.25"/>
    <row r="558" ht="24" customHeight="1" x14ac:dyDescent="0.25"/>
    <row r="559" ht="24" customHeight="1" x14ac:dyDescent="0.25"/>
    <row r="560" ht="24" customHeight="1" x14ac:dyDescent="0.25"/>
    <row r="561" ht="24" customHeight="1" x14ac:dyDescent="0.25"/>
    <row r="562" ht="24" customHeight="1" x14ac:dyDescent="0.25"/>
    <row r="563" ht="24" customHeight="1" x14ac:dyDescent="0.25"/>
    <row r="564" ht="24" customHeight="1" x14ac:dyDescent="0.25"/>
    <row r="565" ht="24" customHeight="1" x14ac:dyDescent="0.25"/>
    <row r="566" ht="24" customHeight="1" x14ac:dyDescent="0.25"/>
    <row r="567" ht="24" customHeight="1" x14ac:dyDescent="0.25"/>
    <row r="568" ht="24" customHeight="1" x14ac:dyDescent="0.25"/>
    <row r="569" ht="24" customHeight="1" x14ac:dyDescent="0.25"/>
    <row r="570" ht="24" customHeight="1" x14ac:dyDescent="0.25"/>
    <row r="571" ht="24" customHeight="1" x14ac:dyDescent="0.25"/>
    <row r="572" ht="24" customHeight="1" x14ac:dyDescent="0.25"/>
    <row r="573" ht="24" customHeight="1" x14ac:dyDescent="0.25"/>
    <row r="574" ht="24" customHeight="1" x14ac:dyDescent="0.25"/>
    <row r="575" ht="24" customHeight="1" x14ac:dyDescent="0.25"/>
    <row r="576" ht="24" customHeight="1" x14ac:dyDescent="0.25"/>
    <row r="577" ht="24" customHeight="1" x14ac:dyDescent="0.25"/>
    <row r="578" ht="24" customHeight="1" x14ac:dyDescent="0.25"/>
    <row r="579" ht="24" customHeight="1" x14ac:dyDescent="0.25"/>
    <row r="580" ht="24" customHeight="1" x14ac:dyDescent="0.25"/>
    <row r="581" ht="24" customHeight="1" x14ac:dyDescent="0.25"/>
    <row r="582" ht="24" customHeight="1" x14ac:dyDescent="0.25"/>
    <row r="583" ht="24" customHeight="1" x14ac:dyDescent="0.25"/>
    <row r="584" ht="24" customHeight="1" x14ac:dyDescent="0.25"/>
    <row r="585" ht="24" customHeight="1" x14ac:dyDescent="0.25"/>
    <row r="586" ht="24" customHeight="1" x14ac:dyDescent="0.25"/>
    <row r="587" ht="24" customHeight="1" x14ac:dyDescent="0.25"/>
    <row r="588" ht="24" customHeight="1" x14ac:dyDescent="0.25"/>
    <row r="589" ht="24" customHeight="1" x14ac:dyDescent="0.25"/>
    <row r="590" ht="24" customHeight="1" x14ac:dyDescent="0.25"/>
    <row r="591" ht="24" customHeight="1" x14ac:dyDescent="0.25"/>
    <row r="592" ht="24" customHeight="1" x14ac:dyDescent="0.25"/>
    <row r="593" ht="24" customHeight="1" x14ac:dyDescent="0.25"/>
    <row r="594" ht="24" customHeight="1" x14ac:dyDescent="0.25"/>
    <row r="595" ht="24" customHeight="1" x14ac:dyDescent="0.25"/>
    <row r="596" ht="24" customHeight="1" x14ac:dyDescent="0.25"/>
    <row r="597" ht="24" customHeight="1" x14ac:dyDescent="0.25"/>
    <row r="598" ht="24" customHeight="1" x14ac:dyDescent="0.25"/>
    <row r="599" ht="24" customHeight="1" x14ac:dyDescent="0.25"/>
    <row r="600" ht="24" customHeight="1" x14ac:dyDescent="0.25"/>
    <row r="601" ht="24" customHeight="1" x14ac:dyDescent="0.25"/>
    <row r="602" ht="24" customHeight="1" x14ac:dyDescent="0.25"/>
    <row r="603" ht="24" customHeight="1" x14ac:dyDescent="0.25"/>
    <row r="604" ht="24" customHeight="1" x14ac:dyDescent="0.25"/>
    <row r="605" ht="24" customHeight="1" x14ac:dyDescent="0.25"/>
    <row r="606" ht="24" customHeight="1" x14ac:dyDescent="0.25"/>
    <row r="607" ht="24" customHeight="1" x14ac:dyDescent="0.25"/>
    <row r="608" ht="24" customHeight="1" x14ac:dyDescent="0.25"/>
    <row r="609" ht="24" customHeight="1" x14ac:dyDescent="0.25"/>
    <row r="610" ht="24" customHeight="1" x14ac:dyDescent="0.25"/>
    <row r="611" ht="24" customHeight="1" x14ac:dyDescent="0.25"/>
    <row r="612" ht="24" customHeight="1" x14ac:dyDescent="0.25"/>
    <row r="613" ht="24" customHeight="1" x14ac:dyDescent="0.25"/>
    <row r="614" ht="24" customHeight="1" x14ac:dyDescent="0.25"/>
    <row r="615" ht="24" customHeight="1" x14ac:dyDescent="0.25"/>
    <row r="616" ht="24" customHeight="1" x14ac:dyDescent="0.25"/>
    <row r="617" ht="24" customHeight="1" x14ac:dyDescent="0.25"/>
    <row r="618" ht="24" customHeight="1" x14ac:dyDescent="0.25"/>
    <row r="619" ht="24" customHeight="1" x14ac:dyDescent="0.25"/>
    <row r="620" ht="24" customHeight="1" x14ac:dyDescent="0.25"/>
    <row r="621" ht="24" customHeight="1" x14ac:dyDescent="0.25"/>
    <row r="622" ht="24" customHeight="1" x14ac:dyDescent="0.25"/>
    <row r="623" ht="24" customHeight="1" x14ac:dyDescent="0.25"/>
    <row r="624" ht="24" customHeight="1" x14ac:dyDescent="0.25"/>
    <row r="625" ht="24" customHeight="1" x14ac:dyDescent="0.25"/>
    <row r="626" ht="24" customHeight="1" x14ac:dyDescent="0.25"/>
    <row r="627" ht="24" customHeight="1" x14ac:dyDescent="0.25"/>
    <row r="628" ht="24" customHeight="1" x14ac:dyDescent="0.25"/>
    <row r="629" ht="24" customHeight="1" x14ac:dyDescent="0.25"/>
    <row r="630" ht="24" customHeight="1" x14ac:dyDescent="0.25"/>
    <row r="631" ht="24" customHeight="1" x14ac:dyDescent="0.25"/>
    <row r="632" ht="24" customHeight="1" x14ac:dyDescent="0.25"/>
    <row r="633" ht="24" customHeight="1" x14ac:dyDescent="0.25"/>
    <row r="634" ht="24" customHeight="1" x14ac:dyDescent="0.25"/>
    <row r="635" ht="24" customHeight="1" x14ac:dyDescent="0.25"/>
    <row r="636" ht="24" customHeight="1" x14ac:dyDescent="0.25"/>
    <row r="637" ht="24" customHeight="1" x14ac:dyDescent="0.25"/>
    <row r="638" ht="24" customHeight="1" x14ac:dyDescent="0.25"/>
    <row r="639" ht="24" customHeight="1" x14ac:dyDescent="0.25"/>
    <row r="640" ht="24" customHeight="1" x14ac:dyDescent="0.25"/>
    <row r="641" ht="24" customHeight="1" x14ac:dyDescent="0.25"/>
    <row r="642" ht="24" customHeight="1" x14ac:dyDescent="0.25"/>
    <row r="643" ht="24" customHeight="1" x14ac:dyDescent="0.25"/>
    <row r="644" ht="24" customHeight="1" x14ac:dyDescent="0.25"/>
    <row r="645" ht="24" customHeight="1" x14ac:dyDescent="0.25"/>
    <row r="646" ht="24" customHeight="1" x14ac:dyDescent="0.25"/>
    <row r="647" ht="24" customHeight="1" x14ac:dyDescent="0.25"/>
    <row r="648" ht="24" customHeight="1" x14ac:dyDescent="0.25"/>
    <row r="649" ht="24" customHeight="1" x14ac:dyDescent="0.25"/>
    <row r="650" ht="24" customHeight="1" x14ac:dyDescent="0.25"/>
    <row r="651" ht="24" customHeight="1" x14ac:dyDescent="0.25"/>
    <row r="652" ht="24" customHeight="1" x14ac:dyDescent="0.25"/>
    <row r="653" ht="24" customHeight="1" x14ac:dyDescent="0.25"/>
    <row r="654" ht="24" customHeight="1" x14ac:dyDescent="0.25"/>
    <row r="655" ht="24" customHeight="1" x14ac:dyDescent="0.25"/>
    <row r="656" ht="24" customHeight="1" x14ac:dyDescent="0.25"/>
    <row r="657" ht="24" customHeight="1" x14ac:dyDescent="0.25"/>
    <row r="658" ht="24" customHeight="1" x14ac:dyDescent="0.25"/>
    <row r="659" ht="24" customHeight="1" x14ac:dyDescent="0.25"/>
    <row r="660" ht="24" customHeight="1" x14ac:dyDescent="0.25"/>
    <row r="661" ht="24" customHeight="1" x14ac:dyDescent="0.25"/>
    <row r="662" ht="24" customHeight="1" x14ac:dyDescent="0.25"/>
    <row r="663" ht="24" customHeight="1" x14ac:dyDescent="0.25"/>
    <row r="664" ht="24" customHeight="1" x14ac:dyDescent="0.25"/>
    <row r="665" ht="24" customHeight="1" x14ac:dyDescent="0.25"/>
    <row r="666" ht="24" customHeight="1" x14ac:dyDescent="0.25"/>
    <row r="667" ht="24" customHeight="1" x14ac:dyDescent="0.25"/>
    <row r="668" ht="24" customHeight="1" x14ac:dyDescent="0.25"/>
    <row r="669" ht="24" customHeight="1" x14ac:dyDescent="0.25"/>
    <row r="670" ht="24" customHeight="1" x14ac:dyDescent="0.25"/>
    <row r="671" ht="24" customHeight="1" x14ac:dyDescent="0.25"/>
    <row r="672" ht="24" customHeight="1" x14ac:dyDescent="0.25"/>
    <row r="673" ht="24" customHeight="1" x14ac:dyDescent="0.25"/>
    <row r="674" ht="24" customHeight="1" x14ac:dyDescent="0.25"/>
    <row r="675" ht="24" customHeight="1" x14ac:dyDescent="0.25"/>
    <row r="676" ht="24" customHeight="1" x14ac:dyDescent="0.25"/>
    <row r="677" ht="24" customHeight="1" x14ac:dyDescent="0.25"/>
    <row r="678" ht="24" customHeight="1" x14ac:dyDescent="0.25"/>
    <row r="679" ht="24" customHeight="1" x14ac:dyDescent="0.25"/>
    <row r="680" ht="24" customHeight="1" x14ac:dyDescent="0.25"/>
    <row r="681" ht="24" customHeight="1" x14ac:dyDescent="0.25"/>
    <row r="682" ht="24" customHeight="1" x14ac:dyDescent="0.25"/>
    <row r="683" ht="24" customHeight="1" x14ac:dyDescent="0.25"/>
    <row r="684" ht="24" customHeight="1" x14ac:dyDescent="0.25"/>
    <row r="685" ht="24" customHeight="1" x14ac:dyDescent="0.25"/>
    <row r="686" ht="24" customHeight="1" x14ac:dyDescent="0.25"/>
    <row r="687" ht="24" customHeight="1" x14ac:dyDescent="0.25"/>
    <row r="688" ht="24" customHeight="1" x14ac:dyDescent="0.25"/>
    <row r="689" ht="24" customHeight="1" x14ac:dyDescent="0.25"/>
    <row r="690" ht="24" customHeight="1" x14ac:dyDescent="0.25"/>
    <row r="691" ht="24" customHeight="1" x14ac:dyDescent="0.25"/>
    <row r="692" ht="24" customHeight="1" x14ac:dyDescent="0.25"/>
    <row r="693" ht="24" customHeight="1" x14ac:dyDescent="0.25"/>
    <row r="694" ht="24" customHeight="1" x14ac:dyDescent="0.25"/>
    <row r="695" ht="24" customHeight="1" x14ac:dyDescent="0.25"/>
    <row r="696" ht="24" customHeight="1" x14ac:dyDescent="0.25"/>
    <row r="697" ht="24" customHeight="1" x14ac:dyDescent="0.25"/>
    <row r="698" ht="24" customHeight="1" x14ac:dyDescent="0.25"/>
    <row r="699" ht="24" customHeight="1" x14ac:dyDescent="0.25"/>
    <row r="700" ht="24" customHeight="1" x14ac:dyDescent="0.25"/>
    <row r="701" ht="24" customHeight="1" x14ac:dyDescent="0.25"/>
    <row r="702" ht="24" customHeight="1" x14ac:dyDescent="0.25"/>
    <row r="703" ht="24" customHeight="1" x14ac:dyDescent="0.25"/>
    <row r="704" ht="24" customHeight="1" x14ac:dyDescent="0.25"/>
    <row r="705" ht="24" customHeight="1" x14ac:dyDescent="0.25"/>
    <row r="706" ht="24" customHeight="1" x14ac:dyDescent="0.25"/>
    <row r="707" ht="24" customHeight="1" x14ac:dyDescent="0.25"/>
    <row r="708" ht="24" customHeight="1" x14ac:dyDescent="0.25"/>
    <row r="709" ht="24" customHeight="1" x14ac:dyDescent="0.25"/>
    <row r="710" ht="24" customHeight="1" x14ac:dyDescent="0.25"/>
    <row r="711" ht="24" customHeight="1" x14ac:dyDescent="0.25"/>
    <row r="712" ht="24" customHeight="1" x14ac:dyDescent="0.25"/>
    <row r="713" ht="24" customHeight="1" x14ac:dyDescent="0.25"/>
    <row r="714" ht="24" customHeight="1" x14ac:dyDescent="0.25"/>
    <row r="715" ht="24" customHeight="1" x14ac:dyDescent="0.25"/>
    <row r="716" ht="24" customHeight="1" x14ac:dyDescent="0.25"/>
    <row r="717" ht="24" customHeight="1" x14ac:dyDescent="0.25"/>
    <row r="718" ht="24" customHeight="1" x14ac:dyDescent="0.25"/>
    <row r="719" ht="24" customHeight="1" x14ac:dyDescent="0.25"/>
    <row r="720" ht="24" customHeight="1" x14ac:dyDescent="0.25"/>
    <row r="721" ht="24" customHeight="1" x14ac:dyDescent="0.25"/>
    <row r="722" ht="24" customHeight="1" x14ac:dyDescent="0.25"/>
    <row r="723" ht="24" customHeight="1" x14ac:dyDescent="0.25"/>
    <row r="724" ht="24" customHeight="1" x14ac:dyDescent="0.25"/>
    <row r="725" ht="24" customHeight="1" x14ac:dyDescent="0.25"/>
    <row r="726" ht="24" customHeight="1" x14ac:dyDescent="0.25"/>
    <row r="727" ht="24" customHeight="1" x14ac:dyDescent="0.25"/>
    <row r="728" ht="24" customHeight="1" x14ac:dyDescent="0.25"/>
    <row r="729" ht="24" customHeight="1" x14ac:dyDescent="0.25"/>
    <row r="730" ht="24" customHeight="1" x14ac:dyDescent="0.25"/>
    <row r="731" ht="24" customHeight="1" x14ac:dyDescent="0.25"/>
    <row r="732" ht="24" customHeight="1" x14ac:dyDescent="0.25"/>
    <row r="733" ht="24" customHeight="1" x14ac:dyDescent="0.25"/>
    <row r="734" ht="24" customHeight="1" x14ac:dyDescent="0.25"/>
    <row r="735" ht="24" customHeight="1" x14ac:dyDescent="0.25"/>
    <row r="736" ht="24" customHeight="1" x14ac:dyDescent="0.25"/>
    <row r="737" ht="24" customHeight="1" x14ac:dyDescent="0.25"/>
    <row r="738" ht="24" customHeight="1" x14ac:dyDescent="0.25"/>
    <row r="739" ht="24" customHeight="1" x14ac:dyDescent="0.25"/>
    <row r="740" ht="24" customHeight="1" x14ac:dyDescent="0.25"/>
    <row r="741" ht="24" customHeight="1" x14ac:dyDescent="0.25"/>
    <row r="742" ht="24" customHeight="1" x14ac:dyDescent="0.25"/>
    <row r="743" ht="24" customHeight="1" x14ac:dyDescent="0.25"/>
    <row r="744" ht="24" customHeight="1" x14ac:dyDescent="0.25"/>
    <row r="745" ht="24" customHeight="1" x14ac:dyDescent="0.25"/>
    <row r="746" ht="24" customHeight="1" x14ac:dyDescent="0.25"/>
    <row r="747" ht="24" customHeight="1" x14ac:dyDescent="0.25"/>
    <row r="748" ht="24" customHeight="1" x14ac:dyDescent="0.25"/>
    <row r="749" ht="24" customHeight="1" x14ac:dyDescent="0.25"/>
    <row r="750" ht="24" customHeight="1" x14ac:dyDescent="0.25"/>
    <row r="751" ht="24" customHeight="1" x14ac:dyDescent="0.25"/>
    <row r="752" ht="24" customHeight="1" x14ac:dyDescent="0.25"/>
    <row r="753" ht="24" customHeight="1" x14ac:dyDescent="0.25"/>
    <row r="754" ht="24" customHeight="1" x14ac:dyDescent="0.25"/>
    <row r="755" ht="24" customHeight="1" x14ac:dyDescent="0.25"/>
    <row r="756" ht="24" customHeight="1" x14ac:dyDescent="0.25"/>
    <row r="757" ht="24" customHeight="1" x14ac:dyDescent="0.25"/>
    <row r="758" ht="24" customHeight="1" x14ac:dyDescent="0.25"/>
    <row r="759" ht="24" customHeight="1" x14ac:dyDescent="0.25"/>
    <row r="760" ht="24" customHeight="1" x14ac:dyDescent="0.25"/>
    <row r="761" ht="24" customHeight="1" x14ac:dyDescent="0.25"/>
    <row r="762" ht="24" customHeight="1" x14ac:dyDescent="0.25"/>
    <row r="763" ht="24" customHeight="1" x14ac:dyDescent="0.25"/>
    <row r="764" ht="24" customHeight="1" x14ac:dyDescent="0.25"/>
    <row r="765" ht="24" customHeight="1" x14ac:dyDescent="0.25"/>
    <row r="766" ht="24" customHeight="1" x14ac:dyDescent="0.25"/>
    <row r="767" ht="24" customHeight="1" x14ac:dyDescent="0.25"/>
    <row r="768" ht="24" customHeight="1" x14ac:dyDescent="0.25"/>
    <row r="769" ht="24" customHeight="1" x14ac:dyDescent="0.25"/>
    <row r="770" ht="24" customHeight="1" x14ac:dyDescent="0.25"/>
    <row r="771" ht="24" customHeight="1" x14ac:dyDescent="0.25"/>
    <row r="772" ht="24" customHeight="1" x14ac:dyDescent="0.25"/>
    <row r="773" ht="24" customHeight="1" x14ac:dyDescent="0.25"/>
    <row r="774" ht="24" customHeight="1" x14ac:dyDescent="0.25"/>
    <row r="775" ht="24" customHeight="1" x14ac:dyDescent="0.25"/>
    <row r="776" ht="24" customHeight="1" x14ac:dyDescent="0.25"/>
    <row r="777" ht="24" customHeight="1" x14ac:dyDescent="0.25"/>
    <row r="778" ht="24" customHeight="1" x14ac:dyDescent="0.25"/>
    <row r="779" ht="24" customHeight="1" x14ac:dyDescent="0.25"/>
    <row r="780" ht="24" customHeight="1" x14ac:dyDescent="0.25"/>
    <row r="781" ht="24" customHeight="1" x14ac:dyDescent="0.25"/>
    <row r="782" ht="24" customHeight="1" x14ac:dyDescent="0.25"/>
    <row r="783" ht="24" customHeight="1" x14ac:dyDescent="0.25"/>
    <row r="784" ht="24" customHeight="1" x14ac:dyDescent="0.25"/>
    <row r="785" ht="24" customHeight="1" x14ac:dyDescent="0.25"/>
    <row r="786" ht="24" customHeight="1" x14ac:dyDescent="0.25"/>
    <row r="787" ht="24" customHeight="1" x14ac:dyDescent="0.25"/>
    <row r="788" ht="24" customHeight="1" x14ac:dyDescent="0.25"/>
    <row r="789" ht="24" customHeight="1" x14ac:dyDescent="0.25"/>
    <row r="790" ht="24" customHeight="1" x14ac:dyDescent="0.25"/>
    <row r="791" ht="24" customHeight="1" x14ac:dyDescent="0.25"/>
    <row r="792" ht="24" customHeight="1" x14ac:dyDescent="0.25"/>
    <row r="793" ht="24" customHeight="1" x14ac:dyDescent="0.25"/>
    <row r="794" ht="24" customHeight="1" x14ac:dyDescent="0.25"/>
    <row r="795" ht="24" customHeight="1" x14ac:dyDescent="0.25"/>
    <row r="796" ht="24" customHeight="1" x14ac:dyDescent="0.25"/>
    <row r="797" ht="24" customHeight="1" x14ac:dyDescent="0.25"/>
    <row r="798" ht="24" customHeight="1" x14ac:dyDescent="0.25"/>
    <row r="799" ht="24" customHeight="1" x14ac:dyDescent="0.25"/>
    <row r="800" ht="24" customHeight="1" x14ac:dyDescent="0.25"/>
    <row r="801" ht="24" customHeight="1" x14ac:dyDescent="0.25"/>
    <row r="802" ht="24" customHeight="1" x14ac:dyDescent="0.25"/>
    <row r="803" ht="24" customHeight="1" x14ac:dyDescent="0.25"/>
    <row r="804" ht="24" customHeight="1" x14ac:dyDescent="0.25"/>
    <row r="805" ht="24" customHeight="1" x14ac:dyDescent="0.25"/>
    <row r="806" ht="24" customHeight="1" x14ac:dyDescent="0.25"/>
    <row r="807" ht="24" customHeight="1" x14ac:dyDescent="0.25"/>
    <row r="808" ht="24" customHeight="1" x14ac:dyDescent="0.25"/>
    <row r="809" ht="24" customHeight="1" x14ac:dyDescent="0.25"/>
    <row r="810" ht="24" customHeight="1" x14ac:dyDescent="0.25"/>
    <row r="811" ht="24" customHeight="1" x14ac:dyDescent="0.25"/>
    <row r="812" ht="24" customHeight="1" x14ac:dyDescent="0.25"/>
    <row r="813" ht="24" customHeight="1" x14ac:dyDescent="0.25"/>
    <row r="814" ht="24" customHeight="1" x14ac:dyDescent="0.25"/>
    <row r="815" ht="24" customHeight="1" x14ac:dyDescent="0.25"/>
    <row r="816" ht="24" customHeight="1" x14ac:dyDescent="0.25"/>
    <row r="817" ht="24" customHeight="1" x14ac:dyDescent="0.25"/>
    <row r="818" ht="24" customHeight="1" x14ac:dyDescent="0.25"/>
    <row r="819" ht="24" customHeight="1" x14ac:dyDescent="0.25"/>
    <row r="820" ht="24" customHeight="1" x14ac:dyDescent="0.25"/>
    <row r="821" ht="24" customHeight="1" x14ac:dyDescent="0.25"/>
    <row r="822" ht="24" customHeight="1" x14ac:dyDescent="0.25"/>
    <row r="823" ht="24" customHeight="1" x14ac:dyDescent="0.25"/>
    <row r="824" ht="24" customHeight="1" x14ac:dyDescent="0.25"/>
    <row r="825" ht="24" customHeight="1" x14ac:dyDescent="0.25"/>
    <row r="826" ht="24" customHeight="1" x14ac:dyDescent="0.25"/>
    <row r="827" ht="24" customHeight="1" x14ac:dyDescent="0.25"/>
    <row r="828" ht="24" customHeight="1" x14ac:dyDescent="0.25"/>
    <row r="829" ht="24" customHeight="1" x14ac:dyDescent="0.25"/>
    <row r="830" ht="24" customHeight="1" x14ac:dyDescent="0.25"/>
    <row r="831" ht="24" customHeight="1" x14ac:dyDescent="0.25"/>
    <row r="832" ht="24" customHeight="1" x14ac:dyDescent="0.25"/>
    <row r="833" ht="24" customHeight="1" x14ac:dyDescent="0.25"/>
    <row r="834" ht="24" customHeight="1" x14ac:dyDescent="0.25"/>
    <row r="835" ht="24" customHeight="1" x14ac:dyDescent="0.25"/>
    <row r="836" ht="24" customHeight="1" x14ac:dyDescent="0.25"/>
    <row r="837" ht="24" customHeight="1" x14ac:dyDescent="0.25"/>
    <row r="838" ht="24" customHeight="1" x14ac:dyDescent="0.25"/>
    <row r="839" ht="24" customHeight="1" x14ac:dyDescent="0.25"/>
    <row r="840" ht="24" customHeight="1" x14ac:dyDescent="0.25"/>
    <row r="841" ht="24" customHeight="1" x14ac:dyDescent="0.25"/>
    <row r="842" ht="24" customHeight="1" x14ac:dyDescent="0.25"/>
    <row r="843" ht="24" customHeight="1" x14ac:dyDescent="0.25"/>
    <row r="844" ht="24" customHeight="1" x14ac:dyDescent="0.25"/>
    <row r="845" ht="24" customHeight="1" x14ac:dyDescent="0.25"/>
    <row r="846" ht="24" customHeight="1" x14ac:dyDescent="0.25"/>
    <row r="847" ht="24" customHeight="1" x14ac:dyDescent="0.25"/>
    <row r="848" ht="24" customHeight="1" x14ac:dyDescent="0.25"/>
    <row r="849" ht="24" customHeight="1" x14ac:dyDescent="0.25"/>
    <row r="850" ht="24" customHeight="1" x14ac:dyDescent="0.25"/>
    <row r="851" ht="24" customHeight="1" x14ac:dyDescent="0.25"/>
    <row r="852" ht="24" customHeight="1" x14ac:dyDescent="0.25"/>
    <row r="853" ht="24" customHeight="1" x14ac:dyDescent="0.25"/>
    <row r="854" ht="24" customHeight="1" x14ac:dyDescent="0.25"/>
    <row r="855" ht="24" customHeight="1" x14ac:dyDescent="0.25"/>
    <row r="856" ht="24" customHeight="1" x14ac:dyDescent="0.25"/>
    <row r="857" ht="24" customHeight="1" x14ac:dyDescent="0.25"/>
    <row r="858" ht="24" customHeight="1" x14ac:dyDescent="0.25"/>
    <row r="859" ht="24" customHeight="1" x14ac:dyDescent="0.25"/>
    <row r="860" ht="24" customHeight="1" x14ac:dyDescent="0.25"/>
    <row r="861" ht="24" customHeight="1" x14ac:dyDescent="0.25"/>
    <row r="862" ht="24" customHeight="1" x14ac:dyDescent="0.25"/>
    <row r="863" ht="24" customHeight="1" x14ac:dyDescent="0.25"/>
    <row r="864" ht="24" customHeight="1" x14ac:dyDescent="0.25"/>
    <row r="865" ht="24" customHeight="1" x14ac:dyDescent="0.25"/>
    <row r="866" ht="24" customHeight="1" x14ac:dyDescent="0.25"/>
    <row r="867" ht="24" customHeight="1" x14ac:dyDescent="0.25"/>
    <row r="868" ht="24" customHeight="1" x14ac:dyDescent="0.25"/>
    <row r="869" ht="24" customHeight="1" x14ac:dyDescent="0.25"/>
    <row r="870" ht="24" customHeight="1" x14ac:dyDescent="0.25"/>
    <row r="871" ht="24" customHeight="1" x14ac:dyDescent="0.25"/>
    <row r="872" ht="24" customHeight="1" x14ac:dyDescent="0.25"/>
    <row r="873" ht="24" customHeight="1" x14ac:dyDescent="0.25"/>
    <row r="874" ht="24" customHeight="1" x14ac:dyDescent="0.25"/>
    <row r="875" ht="24" customHeight="1" x14ac:dyDescent="0.25"/>
    <row r="876" ht="24" customHeight="1" x14ac:dyDescent="0.25"/>
    <row r="877" ht="24" customHeight="1" x14ac:dyDescent="0.25"/>
    <row r="878" ht="24" customHeight="1" x14ac:dyDescent="0.25"/>
    <row r="879" ht="24" customHeight="1" x14ac:dyDescent="0.25"/>
    <row r="880" ht="24" customHeight="1" x14ac:dyDescent="0.25"/>
    <row r="881" ht="24" customHeight="1" x14ac:dyDescent="0.25"/>
    <row r="882" ht="24" customHeight="1" x14ac:dyDescent="0.25"/>
    <row r="883" ht="24" customHeight="1" x14ac:dyDescent="0.25"/>
    <row r="884" ht="24" customHeight="1" x14ac:dyDescent="0.25"/>
    <row r="885" ht="24" customHeight="1" x14ac:dyDescent="0.25"/>
    <row r="886" ht="24" customHeight="1" x14ac:dyDescent="0.25"/>
    <row r="887" ht="24" customHeight="1" x14ac:dyDescent="0.25"/>
    <row r="888" ht="24" customHeight="1" x14ac:dyDescent="0.25"/>
    <row r="889" ht="24" customHeight="1" x14ac:dyDescent="0.25"/>
    <row r="890" ht="24" customHeight="1" x14ac:dyDescent="0.25"/>
    <row r="891" ht="24" customHeight="1" x14ac:dyDescent="0.25"/>
    <row r="892" ht="24" customHeight="1" x14ac:dyDescent="0.25"/>
    <row r="893" ht="24" customHeight="1" x14ac:dyDescent="0.25"/>
    <row r="894" ht="24" customHeight="1" x14ac:dyDescent="0.25"/>
    <row r="895" ht="24" customHeight="1" x14ac:dyDescent="0.25"/>
    <row r="896" ht="24" customHeight="1" x14ac:dyDescent="0.25"/>
    <row r="897" ht="24" customHeight="1" x14ac:dyDescent="0.25"/>
    <row r="898" ht="24" customHeight="1" x14ac:dyDescent="0.25"/>
    <row r="899" ht="24" customHeight="1" x14ac:dyDescent="0.25"/>
    <row r="900" ht="24" customHeight="1" x14ac:dyDescent="0.25"/>
    <row r="901" ht="24" customHeight="1" x14ac:dyDescent="0.25"/>
    <row r="902" ht="24" customHeight="1" x14ac:dyDescent="0.25"/>
    <row r="903" ht="24" customHeight="1" x14ac:dyDescent="0.25"/>
    <row r="904" ht="24" customHeight="1" x14ac:dyDescent="0.25"/>
    <row r="905" ht="24" customHeight="1" x14ac:dyDescent="0.25"/>
    <row r="906" ht="24" customHeight="1" x14ac:dyDescent="0.25"/>
    <row r="907" ht="24" customHeight="1" x14ac:dyDescent="0.25"/>
    <row r="908" ht="24" customHeight="1" x14ac:dyDescent="0.25"/>
    <row r="909" ht="24" customHeight="1" x14ac:dyDescent="0.25"/>
    <row r="910" ht="24" customHeight="1" x14ac:dyDescent="0.25"/>
    <row r="911" ht="24" customHeight="1" x14ac:dyDescent="0.25"/>
    <row r="912" ht="24" customHeight="1" x14ac:dyDescent="0.25"/>
    <row r="913" ht="24" customHeight="1" x14ac:dyDescent="0.25"/>
    <row r="914" ht="24" customHeight="1" x14ac:dyDescent="0.25"/>
    <row r="915" ht="24" customHeight="1" x14ac:dyDescent="0.25"/>
    <row r="916" ht="24" customHeight="1" x14ac:dyDescent="0.25"/>
    <row r="917" ht="24" customHeight="1" x14ac:dyDescent="0.25"/>
    <row r="918" ht="24" customHeight="1" x14ac:dyDescent="0.25"/>
    <row r="919" ht="24" customHeight="1" x14ac:dyDescent="0.25"/>
    <row r="920" ht="24" customHeight="1" x14ac:dyDescent="0.25"/>
    <row r="921" ht="24" customHeight="1" x14ac:dyDescent="0.25"/>
    <row r="922" ht="24" customHeight="1" x14ac:dyDescent="0.25"/>
    <row r="923" ht="24" customHeight="1" x14ac:dyDescent="0.25"/>
    <row r="924" ht="24" customHeight="1" x14ac:dyDescent="0.25"/>
    <row r="925" ht="24" customHeight="1" x14ac:dyDescent="0.25"/>
    <row r="926" ht="24" customHeight="1" x14ac:dyDescent="0.25"/>
    <row r="927" ht="24" customHeight="1" x14ac:dyDescent="0.25"/>
    <row r="928" ht="24" customHeight="1" x14ac:dyDescent="0.25"/>
    <row r="929" ht="24" customHeight="1" x14ac:dyDescent="0.25"/>
    <row r="930" ht="24" customHeight="1" x14ac:dyDescent="0.25"/>
    <row r="931" ht="24" customHeight="1" x14ac:dyDescent="0.25"/>
    <row r="932" ht="24" customHeight="1" x14ac:dyDescent="0.25"/>
    <row r="933" ht="24" customHeight="1" x14ac:dyDescent="0.25"/>
    <row r="934" ht="24" customHeight="1" x14ac:dyDescent="0.25"/>
    <row r="935" ht="24" customHeight="1" x14ac:dyDescent="0.25"/>
    <row r="936" ht="24" customHeight="1" x14ac:dyDescent="0.25"/>
    <row r="937" ht="24" customHeight="1" x14ac:dyDescent="0.25"/>
    <row r="938" ht="24" customHeight="1" x14ac:dyDescent="0.25"/>
    <row r="939" ht="24" customHeight="1" x14ac:dyDescent="0.25"/>
    <row r="940" ht="24" customHeight="1" x14ac:dyDescent="0.25"/>
    <row r="941" ht="24" customHeight="1" x14ac:dyDescent="0.25"/>
    <row r="942" ht="24" customHeight="1" x14ac:dyDescent="0.25"/>
    <row r="943" ht="24" customHeight="1" x14ac:dyDescent="0.25"/>
    <row r="944" ht="24" customHeight="1" x14ac:dyDescent="0.25"/>
    <row r="945" ht="24" customHeight="1" x14ac:dyDescent="0.25"/>
    <row r="946" ht="24" customHeight="1" x14ac:dyDescent="0.25"/>
    <row r="947" ht="24" customHeight="1" x14ac:dyDescent="0.25"/>
    <row r="948" ht="24" customHeight="1" x14ac:dyDescent="0.25"/>
    <row r="949" ht="24" customHeight="1" x14ac:dyDescent="0.25"/>
    <row r="950" ht="24" customHeight="1" x14ac:dyDescent="0.25"/>
    <row r="951" ht="24" customHeight="1" x14ac:dyDescent="0.25"/>
    <row r="952" ht="24" customHeight="1" x14ac:dyDescent="0.25"/>
    <row r="953" ht="24" customHeight="1" x14ac:dyDescent="0.25"/>
    <row r="954" ht="24" customHeight="1" x14ac:dyDescent="0.25"/>
    <row r="955" ht="24" customHeight="1" x14ac:dyDescent="0.25"/>
    <row r="956" ht="24" customHeight="1" x14ac:dyDescent="0.25"/>
    <row r="957" ht="24" customHeight="1" x14ac:dyDescent="0.25"/>
    <row r="958" ht="24" customHeight="1" x14ac:dyDescent="0.25"/>
    <row r="959" ht="24" customHeight="1" x14ac:dyDescent="0.25"/>
    <row r="960" ht="24" customHeight="1" x14ac:dyDescent="0.25"/>
    <row r="961" ht="24" customHeight="1" x14ac:dyDescent="0.25"/>
    <row r="962" ht="24" customHeight="1" x14ac:dyDescent="0.25"/>
    <row r="963" ht="24" customHeight="1" x14ac:dyDescent="0.25"/>
    <row r="964" ht="24" customHeight="1" x14ac:dyDescent="0.25"/>
    <row r="965" ht="24" customHeight="1" x14ac:dyDescent="0.25"/>
    <row r="966" ht="24" customHeight="1" x14ac:dyDescent="0.25"/>
    <row r="967" ht="24" customHeight="1" x14ac:dyDescent="0.25"/>
    <row r="968" ht="24" customHeight="1" x14ac:dyDescent="0.25"/>
    <row r="969" ht="24" customHeight="1" x14ac:dyDescent="0.25"/>
    <row r="970" ht="24" customHeight="1" x14ac:dyDescent="0.25"/>
    <row r="971" ht="24" customHeight="1" x14ac:dyDescent="0.25"/>
    <row r="972" ht="24" customHeight="1" x14ac:dyDescent="0.25"/>
    <row r="973" ht="24" customHeight="1" x14ac:dyDescent="0.25"/>
    <row r="974" ht="24" customHeight="1" x14ac:dyDescent="0.25"/>
    <row r="975" ht="24" customHeight="1" x14ac:dyDescent="0.25"/>
    <row r="976" ht="24" customHeight="1" x14ac:dyDescent="0.25"/>
    <row r="977" ht="24" customHeight="1" x14ac:dyDescent="0.25"/>
    <row r="978" ht="24" customHeight="1" x14ac:dyDescent="0.25"/>
    <row r="979" ht="24" customHeight="1" x14ac:dyDescent="0.25"/>
    <row r="980" ht="24" customHeight="1" x14ac:dyDescent="0.25"/>
    <row r="981" ht="24" customHeight="1" x14ac:dyDescent="0.25"/>
    <row r="982" ht="24" customHeight="1" x14ac:dyDescent="0.25"/>
    <row r="983" ht="24" customHeight="1" x14ac:dyDescent="0.25"/>
    <row r="984" ht="24" customHeight="1" x14ac:dyDescent="0.25"/>
    <row r="985" ht="24" customHeight="1" x14ac:dyDescent="0.25"/>
    <row r="986" ht="24" customHeight="1" x14ac:dyDescent="0.25"/>
    <row r="987" ht="24" customHeight="1" x14ac:dyDescent="0.25"/>
    <row r="988" ht="24" customHeight="1" x14ac:dyDescent="0.25"/>
    <row r="989" ht="24" customHeight="1" x14ac:dyDescent="0.25"/>
    <row r="990" ht="24" customHeight="1" x14ac:dyDescent="0.25"/>
    <row r="991" ht="24" customHeight="1" x14ac:dyDescent="0.25"/>
    <row r="992" ht="24" customHeight="1" x14ac:dyDescent="0.25"/>
    <row r="993" ht="24" customHeight="1" x14ac:dyDescent="0.25"/>
    <row r="994" ht="24" customHeight="1" x14ac:dyDescent="0.25"/>
    <row r="995" ht="24" customHeight="1" x14ac:dyDescent="0.25"/>
    <row r="996" ht="24" customHeight="1" x14ac:dyDescent="0.25"/>
    <row r="997" ht="24" customHeight="1" x14ac:dyDescent="0.25"/>
    <row r="998" ht="24" customHeight="1" x14ac:dyDescent="0.25"/>
    <row r="999" ht="24" customHeight="1" x14ac:dyDescent="0.25"/>
    <row r="1000" ht="24" customHeight="1" x14ac:dyDescent="0.25"/>
    <row r="1001" ht="24" customHeight="1" x14ac:dyDescent="0.25"/>
    <row r="1002" ht="24" customHeight="1" x14ac:dyDescent="0.25"/>
    <row r="1003" ht="24" customHeight="1" x14ac:dyDescent="0.25"/>
    <row r="1004" ht="24" customHeight="1" x14ac:dyDescent="0.25"/>
    <row r="1005" ht="24" customHeight="1" x14ac:dyDescent="0.25"/>
    <row r="1006" ht="24" customHeight="1" x14ac:dyDescent="0.25"/>
    <row r="1007" ht="24" customHeight="1" x14ac:dyDescent="0.25"/>
    <row r="1008" ht="24" customHeight="1" x14ac:dyDescent="0.25"/>
    <row r="1009" ht="24" customHeight="1" x14ac:dyDescent="0.25"/>
    <row r="1010" ht="24" customHeight="1" x14ac:dyDescent="0.25"/>
    <row r="1011" ht="24" customHeight="1" x14ac:dyDescent="0.25"/>
    <row r="1012" ht="24" customHeight="1" x14ac:dyDescent="0.25"/>
    <row r="1013" ht="24" customHeight="1" x14ac:dyDescent="0.25"/>
    <row r="1014" ht="24" customHeight="1" x14ac:dyDescent="0.25"/>
    <row r="1015" ht="24" customHeight="1" x14ac:dyDescent="0.25"/>
    <row r="1016" ht="24" customHeight="1" x14ac:dyDescent="0.25"/>
    <row r="1017" ht="24" customHeight="1" x14ac:dyDescent="0.25"/>
    <row r="1018" ht="24" customHeight="1" x14ac:dyDescent="0.25"/>
    <row r="1019" ht="24" customHeight="1" x14ac:dyDescent="0.25"/>
    <row r="1020" ht="24" customHeight="1" x14ac:dyDescent="0.25"/>
    <row r="1021" ht="24" customHeight="1" x14ac:dyDescent="0.25"/>
    <row r="1022" ht="24" customHeight="1" x14ac:dyDescent="0.25"/>
    <row r="1023" ht="24" customHeight="1" x14ac:dyDescent="0.25"/>
    <row r="1024" ht="24" customHeight="1" x14ac:dyDescent="0.25"/>
    <row r="1025" ht="24" customHeight="1" x14ac:dyDescent="0.25"/>
    <row r="1026" ht="24" customHeight="1" x14ac:dyDescent="0.25"/>
    <row r="1027" ht="24" customHeight="1" x14ac:dyDescent="0.25"/>
    <row r="1028" ht="24" customHeight="1" x14ac:dyDescent="0.25"/>
    <row r="1029" ht="24" customHeight="1" x14ac:dyDescent="0.25"/>
    <row r="1030" ht="24" customHeight="1" x14ac:dyDescent="0.25"/>
    <row r="1031" ht="24" customHeight="1" x14ac:dyDescent="0.25"/>
    <row r="1032" ht="24" customHeight="1" x14ac:dyDescent="0.25"/>
    <row r="1033" ht="24" customHeight="1" x14ac:dyDescent="0.25"/>
    <row r="1034" ht="24" customHeight="1" x14ac:dyDescent="0.25"/>
    <row r="1035" ht="24" customHeight="1" x14ac:dyDescent="0.25"/>
    <row r="1036" ht="24" customHeight="1" x14ac:dyDescent="0.25"/>
    <row r="1037" ht="24" customHeight="1" x14ac:dyDescent="0.25"/>
    <row r="1038" ht="24" customHeight="1" x14ac:dyDescent="0.25"/>
    <row r="1039" ht="24" customHeight="1" x14ac:dyDescent="0.25"/>
    <row r="1040" ht="24" customHeight="1" x14ac:dyDescent="0.25"/>
    <row r="1041" ht="24" customHeight="1" x14ac:dyDescent="0.25"/>
    <row r="1042" ht="24" customHeight="1" x14ac:dyDescent="0.25"/>
    <row r="1043" ht="24" customHeight="1" x14ac:dyDescent="0.25"/>
    <row r="1044" ht="24" customHeight="1" x14ac:dyDescent="0.25"/>
    <row r="1045" ht="24" customHeight="1" x14ac:dyDescent="0.25"/>
    <row r="1046" ht="24" customHeight="1" x14ac:dyDescent="0.25"/>
    <row r="1047" ht="24" customHeight="1" x14ac:dyDescent="0.25"/>
    <row r="1048" ht="24" customHeight="1" x14ac:dyDescent="0.25"/>
    <row r="1049" ht="24" customHeight="1" x14ac:dyDescent="0.25"/>
    <row r="1050" ht="24" customHeight="1" x14ac:dyDescent="0.25"/>
    <row r="1051" ht="24" customHeight="1" x14ac:dyDescent="0.25"/>
    <row r="1052" ht="24" customHeight="1" x14ac:dyDescent="0.25"/>
    <row r="1053" ht="24" customHeight="1" x14ac:dyDescent="0.25"/>
    <row r="1054" ht="24" customHeight="1" x14ac:dyDescent="0.25"/>
    <row r="1055" ht="24" customHeight="1" x14ac:dyDescent="0.25"/>
    <row r="1056" ht="24" customHeight="1" x14ac:dyDescent="0.25"/>
    <row r="1057" ht="24" customHeight="1" x14ac:dyDescent="0.25"/>
    <row r="1058" ht="24" customHeight="1" x14ac:dyDescent="0.25"/>
    <row r="1059" ht="24" customHeight="1" x14ac:dyDescent="0.25"/>
    <row r="1060" ht="24" customHeight="1" x14ac:dyDescent="0.25"/>
    <row r="1061" ht="24" customHeight="1" x14ac:dyDescent="0.25"/>
    <row r="1062" ht="24" customHeight="1" x14ac:dyDescent="0.25"/>
    <row r="1063" ht="24" customHeight="1" x14ac:dyDescent="0.25"/>
    <row r="1064" ht="24" customHeight="1" x14ac:dyDescent="0.25"/>
    <row r="1065" ht="24" customHeight="1" x14ac:dyDescent="0.25"/>
    <row r="1066" ht="24" customHeight="1" x14ac:dyDescent="0.25"/>
    <row r="1067" ht="24" customHeight="1" x14ac:dyDescent="0.25"/>
    <row r="1068" ht="24" customHeight="1" x14ac:dyDescent="0.25"/>
    <row r="1069" ht="24" customHeight="1" x14ac:dyDescent="0.25"/>
    <row r="1070" ht="24" customHeight="1" x14ac:dyDescent="0.25"/>
    <row r="1071" ht="24" customHeight="1" x14ac:dyDescent="0.25"/>
    <row r="1072" ht="24" customHeight="1" x14ac:dyDescent="0.25"/>
    <row r="1073" ht="24" customHeight="1" x14ac:dyDescent="0.25"/>
    <row r="1074" ht="24" customHeight="1" x14ac:dyDescent="0.25"/>
    <row r="1075" ht="24" customHeight="1" x14ac:dyDescent="0.25"/>
    <row r="1076" ht="24" customHeight="1" x14ac:dyDescent="0.25"/>
    <row r="1077" ht="24" customHeight="1" x14ac:dyDescent="0.25"/>
    <row r="1078" ht="24" customHeight="1" x14ac:dyDescent="0.25"/>
    <row r="1079" ht="24" customHeight="1" x14ac:dyDescent="0.25"/>
    <row r="1080" ht="24" customHeight="1" x14ac:dyDescent="0.25"/>
    <row r="1081" ht="24" customHeight="1" x14ac:dyDescent="0.25"/>
    <row r="1082" ht="24" customHeight="1" x14ac:dyDescent="0.25"/>
    <row r="1083" ht="24" customHeight="1" x14ac:dyDescent="0.25"/>
    <row r="1084" ht="24" customHeight="1" x14ac:dyDescent="0.25"/>
    <row r="1085" ht="24" customHeight="1" x14ac:dyDescent="0.25"/>
    <row r="1086" ht="24" customHeight="1" x14ac:dyDescent="0.25"/>
    <row r="1087" ht="24" customHeight="1" x14ac:dyDescent="0.25"/>
    <row r="1088" ht="24" customHeight="1" x14ac:dyDescent="0.25"/>
    <row r="1089" ht="24" customHeight="1" x14ac:dyDescent="0.25"/>
    <row r="1090" ht="24" customHeight="1" x14ac:dyDescent="0.25"/>
    <row r="1091" ht="24" customHeight="1" x14ac:dyDescent="0.25"/>
    <row r="1092" ht="24" customHeight="1" x14ac:dyDescent="0.25"/>
    <row r="1093" ht="24" customHeight="1" x14ac:dyDescent="0.25"/>
    <row r="1094" ht="24" customHeight="1" x14ac:dyDescent="0.25"/>
    <row r="1095" ht="24" customHeight="1" x14ac:dyDescent="0.25"/>
    <row r="1096" ht="24" customHeight="1" x14ac:dyDescent="0.25"/>
    <row r="1097" ht="24" customHeight="1" x14ac:dyDescent="0.25"/>
    <row r="1098" ht="24" customHeight="1" x14ac:dyDescent="0.25"/>
    <row r="1099" ht="24" customHeight="1" x14ac:dyDescent="0.25"/>
    <row r="1100" ht="24" customHeight="1" x14ac:dyDescent="0.25"/>
    <row r="1101" ht="24" customHeight="1" x14ac:dyDescent="0.25"/>
    <row r="1102" ht="24" customHeight="1" x14ac:dyDescent="0.25"/>
    <row r="1103" ht="24" customHeight="1" x14ac:dyDescent="0.25"/>
    <row r="1104" ht="24" customHeight="1" x14ac:dyDescent="0.25"/>
    <row r="1105" ht="24" customHeight="1" x14ac:dyDescent="0.25"/>
    <row r="1106" ht="24" customHeight="1" x14ac:dyDescent="0.25"/>
    <row r="1107" ht="24" customHeight="1" x14ac:dyDescent="0.25"/>
    <row r="1108" ht="24" customHeight="1" x14ac:dyDescent="0.25"/>
    <row r="1109" ht="24" customHeight="1" x14ac:dyDescent="0.25"/>
    <row r="1110" ht="24" customHeight="1" x14ac:dyDescent="0.25"/>
    <row r="1111" ht="24" customHeight="1" x14ac:dyDescent="0.25"/>
    <row r="1112" ht="24" customHeight="1" x14ac:dyDescent="0.25"/>
    <row r="1113" ht="24" customHeight="1" x14ac:dyDescent="0.25"/>
    <row r="1114" ht="24" customHeight="1" x14ac:dyDescent="0.25"/>
    <row r="1115" ht="24" customHeight="1" x14ac:dyDescent="0.25"/>
    <row r="1116" ht="24" customHeight="1" x14ac:dyDescent="0.25"/>
    <row r="1117" ht="24" customHeight="1" x14ac:dyDescent="0.25"/>
    <row r="1118" ht="24" customHeight="1" x14ac:dyDescent="0.25"/>
    <row r="1119" ht="24" customHeight="1" x14ac:dyDescent="0.25"/>
    <row r="1120" ht="24" customHeight="1" x14ac:dyDescent="0.25"/>
    <row r="1121" ht="24" customHeight="1" x14ac:dyDescent="0.25"/>
    <row r="1122" ht="24" customHeight="1" x14ac:dyDescent="0.25"/>
    <row r="1123" ht="24" customHeight="1" x14ac:dyDescent="0.25"/>
    <row r="1124" ht="24" customHeight="1" x14ac:dyDescent="0.25"/>
    <row r="1125" ht="24" customHeight="1" x14ac:dyDescent="0.25"/>
    <row r="1126" ht="24" customHeight="1" x14ac:dyDescent="0.25"/>
    <row r="1127" ht="24" customHeight="1" x14ac:dyDescent="0.25"/>
    <row r="1128" ht="24" customHeight="1" x14ac:dyDescent="0.25"/>
    <row r="1129" ht="24" customHeight="1" x14ac:dyDescent="0.25"/>
    <row r="1130" ht="24" customHeight="1" x14ac:dyDescent="0.25"/>
    <row r="1131" ht="24" customHeight="1" x14ac:dyDescent="0.25"/>
    <row r="1132" ht="24" customHeight="1" x14ac:dyDescent="0.25"/>
    <row r="1133" ht="24" customHeight="1" x14ac:dyDescent="0.25"/>
    <row r="1134" ht="24" customHeight="1" x14ac:dyDescent="0.25"/>
    <row r="1135" ht="24" customHeight="1" x14ac:dyDescent="0.25"/>
    <row r="1136" ht="24" customHeight="1" x14ac:dyDescent="0.25"/>
    <row r="1137" ht="24" customHeight="1" x14ac:dyDescent="0.25"/>
    <row r="1138" ht="24" customHeight="1" x14ac:dyDescent="0.25"/>
    <row r="1139" ht="24" customHeight="1" x14ac:dyDescent="0.25"/>
    <row r="1140" ht="24" customHeight="1" x14ac:dyDescent="0.25"/>
    <row r="1141" ht="24" customHeight="1" x14ac:dyDescent="0.25"/>
    <row r="1142" ht="24" customHeight="1" x14ac:dyDescent="0.25"/>
    <row r="1143" ht="24" customHeight="1" x14ac:dyDescent="0.25"/>
    <row r="1144" ht="24" customHeight="1" x14ac:dyDescent="0.25"/>
    <row r="1145" ht="24" customHeight="1" x14ac:dyDescent="0.25"/>
    <row r="1146" ht="24" customHeight="1" x14ac:dyDescent="0.25"/>
    <row r="1147" ht="24" customHeight="1" x14ac:dyDescent="0.25"/>
    <row r="1148" ht="24" customHeight="1" x14ac:dyDescent="0.25"/>
    <row r="1149" ht="24" customHeight="1" x14ac:dyDescent="0.25"/>
    <row r="1150" ht="24" customHeight="1" x14ac:dyDescent="0.25"/>
    <row r="1151" ht="24" customHeight="1" x14ac:dyDescent="0.25"/>
    <row r="1152" ht="24" customHeight="1" x14ac:dyDescent="0.25"/>
    <row r="1153" ht="24" customHeight="1" x14ac:dyDescent="0.25"/>
    <row r="1154" ht="24" customHeight="1" x14ac:dyDescent="0.25"/>
    <row r="1155" ht="24" customHeight="1" x14ac:dyDescent="0.25"/>
    <row r="1156" ht="24" customHeight="1" x14ac:dyDescent="0.25"/>
    <row r="1157" ht="24" customHeight="1" x14ac:dyDescent="0.25"/>
    <row r="1158" ht="24" customHeight="1" x14ac:dyDescent="0.25"/>
    <row r="1159" ht="24" customHeight="1" x14ac:dyDescent="0.25"/>
    <row r="1160" ht="24" customHeight="1" x14ac:dyDescent="0.25"/>
    <row r="1161" ht="24" customHeight="1" x14ac:dyDescent="0.25"/>
    <row r="1162" ht="24" customHeight="1" x14ac:dyDescent="0.25"/>
    <row r="1163" ht="24" customHeight="1" x14ac:dyDescent="0.25"/>
    <row r="1164" ht="24" customHeight="1" x14ac:dyDescent="0.25"/>
    <row r="1165" ht="24" customHeight="1" x14ac:dyDescent="0.25"/>
    <row r="1166" ht="24" customHeight="1" x14ac:dyDescent="0.25"/>
    <row r="1167" ht="24" customHeight="1" x14ac:dyDescent="0.25"/>
    <row r="1168" ht="24" customHeight="1" x14ac:dyDescent="0.25"/>
    <row r="1169" ht="24" customHeight="1" x14ac:dyDescent="0.25"/>
    <row r="1170" ht="24" customHeight="1" x14ac:dyDescent="0.25"/>
    <row r="1171" ht="24" customHeight="1" x14ac:dyDescent="0.25"/>
    <row r="1172" ht="24" customHeight="1" x14ac:dyDescent="0.25"/>
    <row r="1173" ht="24" customHeight="1" x14ac:dyDescent="0.25"/>
    <row r="1174" ht="24" customHeight="1" x14ac:dyDescent="0.25"/>
    <row r="1175" ht="24" customHeight="1" x14ac:dyDescent="0.25"/>
    <row r="1176" ht="24" customHeight="1" x14ac:dyDescent="0.25"/>
    <row r="1177" ht="24" customHeight="1" x14ac:dyDescent="0.25"/>
    <row r="1178" ht="24" customHeight="1" x14ac:dyDescent="0.25"/>
    <row r="1179" ht="24" customHeight="1" x14ac:dyDescent="0.25"/>
    <row r="1180" ht="24" customHeight="1" x14ac:dyDescent="0.25"/>
    <row r="1181" ht="24" customHeight="1" x14ac:dyDescent="0.25"/>
    <row r="1182" ht="24" customHeight="1" x14ac:dyDescent="0.25"/>
    <row r="1183" ht="24" customHeight="1" x14ac:dyDescent="0.25"/>
    <row r="1184" ht="24" customHeight="1" x14ac:dyDescent="0.25"/>
    <row r="1185" ht="24" customHeight="1" x14ac:dyDescent="0.25"/>
    <row r="1186" ht="24" customHeight="1" x14ac:dyDescent="0.25"/>
    <row r="1187" ht="24" customHeight="1" x14ac:dyDescent="0.25"/>
    <row r="1188" ht="24" customHeight="1" x14ac:dyDescent="0.25"/>
    <row r="1189" ht="24" customHeight="1" x14ac:dyDescent="0.25"/>
    <row r="1190" ht="24" customHeight="1" x14ac:dyDescent="0.25"/>
    <row r="1191" ht="24" customHeight="1" x14ac:dyDescent="0.25"/>
    <row r="1192" ht="24" customHeight="1" x14ac:dyDescent="0.25"/>
    <row r="1193" ht="24" customHeight="1" x14ac:dyDescent="0.25"/>
    <row r="1194" ht="24" customHeight="1" x14ac:dyDescent="0.25"/>
    <row r="1195" ht="24" customHeight="1" x14ac:dyDescent="0.25"/>
    <row r="1196" ht="24" customHeight="1" x14ac:dyDescent="0.25"/>
    <row r="1197" ht="24" customHeight="1" x14ac:dyDescent="0.25"/>
    <row r="1198" ht="24" customHeight="1" x14ac:dyDescent="0.25"/>
    <row r="1199" ht="24" customHeight="1" x14ac:dyDescent="0.25"/>
    <row r="1200" ht="24" customHeight="1" x14ac:dyDescent="0.25"/>
    <row r="1201" ht="24" customHeight="1" x14ac:dyDescent="0.25"/>
    <row r="1202" ht="24" customHeight="1" x14ac:dyDescent="0.25"/>
    <row r="1203" ht="24" customHeight="1" x14ac:dyDescent="0.25"/>
    <row r="1204" ht="24" customHeight="1" x14ac:dyDescent="0.25"/>
    <row r="1205" ht="24" customHeight="1" x14ac:dyDescent="0.25"/>
    <row r="1206" ht="24" customHeight="1" x14ac:dyDescent="0.25"/>
    <row r="1207" ht="24" customHeight="1" x14ac:dyDescent="0.25"/>
    <row r="1208" ht="24" customHeight="1" x14ac:dyDescent="0.25"/>
    <row r="1209" ht="24" customHeight="1" x14ac:dyDescent="0.25"/>
    <row r="1210" ht="24" customHeight="1" x14ac:dyDescent="0.25"/>
    <row r="1211" ht="24" customHeight="1" x14ac:dyDescent="0.25"/>
    <row r="1212" ht="24" customHeight="1" x14ac:dyDescent="0.25"/>
    <row r="1213" ht="24" customHeight="1" x14ac:dyDescent="0.25"/>
    <row r="1214" ht="24" customHeight="1" x14ac:dyDescent="0.25"/>
    <row r="1215" ht="24" customHeight="1" x14ac:dyDescent="0.25"/>
    <row r="1216" ht="24" customHeight="1" x14ac:dyDescent="0.25"/>
    <row r="1217" ht="24" customHeight="1" x14ac:dyDescent="0.25"/>
    <row r="1218" ht="24" customHeight="1" x14ac:dyDescent="0.25"/>
    <row r="1219" ht="24" customHeight="1" x14ac:dyDescent="0.25"/>
    <row r="1220" ht="24" customHeight="1" x14ac:dyDescent="0.25"/>
    <row r="1221" ht="24" customHeight="1" x14ac:dyDescent="0.25"/>
    <row r="1222" ht="24" customHeight="1" x14ac:dyDescent="0.25"/>
    <row r="1223" ht="24" customHeight="1" x14ac:dyDescent="0.25"/>
    <row r="1224" ht="24" customHeight="1" x14ac:dyDescent="0.25"/>
    <row r="1225" ht="24" customHeight="1" x14ac:dyDescent="0.25"/>
    <row r="1226" ht="24" customHeight="1" x14ac:dyDescent="0.25"/>
    <row r="1227" ht="24" customHeight="1" x14ac:dyDescent="0.25"/>
    <row r="1228" ht="24" customHeight="1" x14ac:dyDescent="0.25"/>
    <row r="1229" ht="24" customHeight="1" x14ac:dyDescent="0.25"/>
    <row r="1230" ht="24" customHeight="1" x14ac:dyDescent="0.25"/>
    <row r="1231" ht="24" customHeight="1" x14ac:dyDescent="0.25"/>
    <row r="1232" ht="24" customHeight="1" x14ac:dyDescent="0.25"/>
    <row r="1233" ht="24" customHeight="1" x14ac:dyDescent="0.25"/>
    <row r="1234" ht="24" customHeight="1" x14ac:dyDescent="0.25"/>
    <row r="1235" ht="24" customHeight="1" x14ac:dyDescent="0.25"/>
    <row r="1236" ht="24" customHeight="1" x14ac:dyDescent="0.25"/>
    <row r="1237" ht="24" customHeight="1" x14ac:dyDescent="0.25"/>
    <row r="1238" ht="24" customHeight="1" x14ac:dyDescent="0.25"/>
    <row r="1239" ht="24" customHeight="1" x14ac:dyDescent="0.25"/>
    <row r="1240" ht="24" customHeight="1" x14ac:dyDescent="0.25"/>
    <row r="1241" ht="24" customHeight="1" x14ac:dyDescent="0.25"/>
    <row r="1242" ht="24" customHeight="1" x14ac:dyDescent="0.25"/>
    <row r="1243" ht="24" customHeight="1" x14ac:dyDescent="0.25"/>
    <row r="1244" ht="24" customHeight="1" x14ac:dyDescent="0.25"/>
    <row r="1245" ht="24" customHeight="1" x14ac:dyDescent="0.25"/>
    <row r="1246" ht="24" customHeight="1" x14ac:dyDescent="0.25"/>
    <row r="1247" ht="24" customHeight="1" x14ac:dyDescent="0.25"/>
    <row r="1248" ht="24" customHeight="1" x14ac:dyDescent="0.25"/>
    <row r="1249" ht="24" customHeight="1" x14ac:dyDescent="0.25"/>
    <row r="1250" ht="24" customHeight="1" x14ac:dyDescent="0.25"/>
    <row r="1251" ht="24" customHeight="1" x14ac:dyDescent="0.25"/>
    <row r="1252" ht="24" customHeight="1" x14ac:dyDescent="0.25"/>
    <row r="1253" ht="24" customHeight="1" x14ac:dyDescent="0.25"/>
    <row r="1254" ht="24" customHeight="1" x14ac:dyDescent="0.25"/>
    <row r="1255" ht="24" customHeight="1" x14ac:dyDescent="0.25"/>
    <row r="1256" ht="24" customHeight="1" x14ac:dyDescent="0.25"/>
    <row r="1257" ht="24" customHeight="1" x14ac:dyDescent="0.25"/>
    <row r="1258" ht="24" customHeight="1" x14ac:dyDescent="0.25"/>
    <row r="1259" ht="24" customHeight="1" x14ac:dyDescent="0.25"/>
    <row r="1260" ht="24" customHeight="1" x14ac:dyDescent="0.25"/>
    <row r="1261" ht="24" customHeight="1" x14ac:dyDescent="0.25"/>
    <row r="1262" ht="24" customHeight="1" x14ac:dyDescent="0.25"/>
    <row r="1263" ht="24" customHeight="1" x14ac:dyDescent="0.25"/>
    <row r="1264" ht="24" customHeight="1" x14ac:dyDescent="0.25"/>
    <row r="1265" ht="24" customHeight="1" x14ac:dyDescent="0.25"/>
    <row r="1266" ht="24" customHeight="1" x14ac:dyDescent="0.25"/>
    <row r="1267" ht="24" customHeight="1" x14ac:dyDescent="0.25"/>
    <row r="1268" ht="24" customHeight="1" x14ac:dyDescent="0.25"/>
    <row r="1269" ht="24" customHeight="1" x14ac:dyDescent="0.25"/>
    <row r="1270" ht="24" customHeight="1" x14ac:dyDescent="0.25"/>
    <row r="1271" ht="24" customHeight="1" x14ac:dyDescent="0.25"/>
    <row r="1272" ht="24" customHeight="1" x14ac:dyDescent="0.25"/>
    <row r="1273" ht="24" customHeight="1" x14ac:dyDescent="0.25"/>
    <row r="1274" ht="24" customHeight="1" x14ac:dyDescent="0.25"/>
    <row r="1275" ht="24" customHeight="1" x14ac:dyDescent="0.25"/>
    <row r="1276" ht="24" customHeight="1" x14ac:dyDescent="0.25"/>
    <row r="1277" ht="24" customHeight="1" x14ac:dyDescent="0.25"/>
    <row r="1278" ht="24" customHeight="1" x14ac:dyDescent="0.25"/>
    <row r="1279" ht="24" customHeight="1" x14ac:dyDescent="0.25"/>
    <row r="1280" ht="24" customHeight="1" x14ac:dyDescent="0.25"/>
    <row r="1281" ht="24" customHeight="1" x14ac:dyDescent="0.25"/>
    <row r="1282" ht="24" customHeight="1" x14ac:dyDescent="0.25"/>
    <row r="1283" ht="24" customHeight="1" x14ac:dyDescent="0.25"/>
    <row r="1284" ht="24" customHeight="1" x14ac:dyDescent="0.25"/>
    <row r="1285" ht="24" customHeight="1" x14ac:dyDescent="0.25"/>
    <row r="1286" ht="24" customHeight="1" x14ac:dyDescent="0.25"/>
    <row r="1287" ht="24" customHeight="1" x14ac:dyDescent="0.25"/>
    <row r="1288" ht="24" customHeight="1" x14ac:dyDescent="0.25"/>
    <row r="1289" ht="24" customHeight="1" x14ac:dyDescent="0.25"/>
    <row r="1290" ht="24" customHeight="1" x14ac:dyDescent="0.25"/>
    <row r="1291" ht="24" customHeight="1" x14ac:dyDescent="0.25"/>
    <row r="1292" ht="24" customHeight="1" x14ac:dyDescent="0.25"/>
    <row r="1293" ht="24" customHeight="1" x14ac:dyDescent="0.25"/>
    <row r="1294" ht="24" customHeight="1" x14ac:dyDescent="0.25"/>
    <row r="1295" ht="24" customHeight="1" x14ac:dyDescent="0.25"/>
    <row r="1296" ht="24" customHeight="1" x14ac:dyDescent="0.25"/>
    <row r="1297" ht="24" customHeight="1" x14ac:dyDescent="0.25"/>
    <row r="1298" ht="24" customHeight="1" x14ac:dyDescent="0.25"/>
    <row r="1299" ht="24" customHeight="1" x14ac:dyDescent="0.25"/>
    <row r="1300" ht="24" customHeight="1" x14ac:dyDescent="0.25"/>
    <row r="1301" ht="24" customHeight="1" x14ac:dyDescent="0.25"/>
    <row r="1302" ht="24" customHeight="1" x14ac:dyDescent="0.25"/>
    <row r="1303" ht="24" customHeight="1" x14ac:dyDescent="0.25"/>
    <row r="1304" ht="24" customHeight="1" x14ac:dyDescent="0.25"/>
    <row r="1305" ht="24" customHeight="1" x14ac:dyDescent="0.25"/>
    <row r="1306" ht="24" customHeight="1" x14ac:dyDescent="0.25"/>
    <row r="1307" ht="24" customHeight="1" x14ac:dyDescent="0.25"/>
    <row r="1308" ht="24" customHeight="1" x14ac:dyDescent="0.25"/>
    <row r="1309" ht="24" customHeight="1" x14ac:dyDescent="0.25"/>
    <row r="1310" ht="24" customHeight="1" x14ac:dyDescent="0.25"/>
    <row r="1311" ht="24" customHeight="1" x14ac:dyDescent="0.25"/>
    <row r="1312" ht="24" customHeight="1" x14ac:dyDescent="0.25"/>
    <row r="1313" ht="24" customHeight="1" x14ac:dyDescent="0.25"/>
    <row r="1314" ht="24" customHeight="1" x14ac:dyDescent="0.25"/>
    <row r="1315" ht="24" customHeight="1" x14ac:dyDescent="0.25"/>
    <row r="1316" ht="24" customHeight="1" x14ac:dyDescent="0.25"/>
    <row r="1317" ht="24" customHeight="1" x14ac:dyDescent="0.25"/>
    <row r="1318" ht="24" customHeight="1" x14ac:dyDescent="0.25"/>
    <row r="1319" ht="24" customHeight="1" x14ac:dyDescent="0.25"/>
    <row r="1320" ht="24" customHeight="1" x14ac:dyDescent="0.25"/>
    <row r="1321" ht="24" customHeight="1" x14ac:dyDescent="0.25"/>
    <row r="1322" ht="24" customHeight="1" x14ac:dyDescent="0.25"/>
    <row r="1323" ht="24" customHeight="1" x14ac:dyDescent="0.25"/>
    <row r="1324" ht="24" customHeight="1" x14ac:dyDescent="0.25"/>
    <row r="1325" ht="24" customHeight="1" x14ac:dyDescent="0.25"/>
    <row r="1326" ht="24" customHeight="1" x14ac:dyDescent="0.25"/>
    <row r="1327" ht="24" customHeight="1" x14ac:dyDescent="0.25"/>
    <row r="1328" ht="24" customHeight="1" x14ac:dyDescent="0.25"/>
    <row r="1329" ht="24" customHeight="1" x14ac:dyDescent="0.25"/>
    <row r="1330" ht="24" customHeight="1" x14ac:dyDescent="0.25"/>
    <row r="1331" ht="24" customHeight="1" x14ac:dyDescent="0.25"/>
    <row r="1332" ht="24" customHeight="1" x14ac:dyDescent="0.25"/>
    <row r="1333" ht="24" customHeight="1" x14ac:dyDescent="0.25"/>
    <row r="1334" ht="24" customHeight="1" x14ac:dyDescent="0.25"/>
    <row r="1335" ht="24" customHeight="1" x14ac:dyDescent="0.25"/>
    <row r="1336" ht="24" customHeight="1" x14ac:dyDescent="0.25"/>
    <row r="1337" ht="24" customHeight="1" x14ac:dyDescent="0.25"/>
    <row r="1338" ht="24" customHeight="1" x14ac:dyDescent="0.25"/>
    <row r="1339" ht="24" customHeight="1" x14ac:dyDescent="0.25"/>
    <row r="1340" ht="24" customHeight="1" x14ac:dyDescent="0.25"/>
    <row r="1341" ht="24" customHeight="1" x14ac:dyDescent="0.25"/>
    <row r="1342" ht="24" customHeight="1" x14ac:dyDescent="0.25"/>
    <row r="1343" ht="24" customHeight="1" x14ac:dyDescent="0.25"/>
    <row r="1344" ht="24" customHeight="1" x14ac:dyDescent="0.25"/>
    <row r="1345" ht="24" customHeight="1" x14ac:dyDescent="0.25"/>
    <row r="1346" ht="24" customHeight="1" x14ac:dyDescent="0.25"/>
    <row r="1347" ht="24" customHeight="1" x14ac:dyDescent="0.25"/>
    <row r="1348" ht="24" customHeight="1" x14ac:dyDescent="0.25"/>
    <row r="1349" ht="24" customHeight="1" x14ac:dyDescent="0.25"/>
    <row r="1350" ht="24" customHeight="1" x14ac:dyDescent="0.25"/>
    <row r="1351" ht="24" customHeight="1" x14ac:dyDescent="0.25"/>
    <row r="1352" ht="24" customHeight="1" x14ac:dyDescent="0.25"/>
    <row r="1353" ht="24" customHeight="1" x14ac:dyDescent="0.25"/>
    <row r="1354" ht="24" customHeight="1" x14ac:dyDescent="0.25"/>
    <row r="1355" ht="24" customHeight="1" x14ac:dyDescent="0.25"/>
    <row r="1356" ht="24" customHeight="1" x14ac:dyDescent="0.25"/>
    <row r="1357" ht="24" customHeight="1" x14ac:dyDescent="0.25"/>
    <row r="1358" ht="24" customHeight="1" x14ac:dyDescent="0.25"/>
    <row r="1359" ht="24" customHeight="1" x14ac:dyDescent="0.25"/>
    <row r="1360" ht="24" customHeight="1" x14ac:dyDescent="0.25"/>
    <row r="1361" ht="24" customHeight="1" x14ac:dyDescent="0.25"/>
    <row r="1362" ht="24" customHeight="1" x14ac:dyDescent="0.25"/>
    <row r="1363" ht="24" customHeight="1" x14ac:dyDescent="0.25"/>
    <row r="1364" ht="24" customHeight="1" x14ac:dyDescent="0.25"/>
    <row r="1365" ht="24" customHeight="1" x14ac:dyDescent="0.25"/>
    <row r="1366" ht="24" customHeight="1" x14ac:dyDescent="0.25"/>
    <row r="1367" ht="24" customHeight="1" x14ac:dyDescent="0.25"/>
    <row r="1368" ht="24" customHeight="1" x14ac:dyDescent="0.25"/>
    <row r="1369" ht="24" customHeight="1" x14ac:dyDescent="0.25"/>
    <row r="1370" ht="24" customHeight="1" x14ac:dyDescent="0.25"/>
    <row r="1371" ht="24" customHeight="1" x14ac:dyDescent="0.25"/>
    <row r="1372" ht="24" customHeight="1" x14ac:dyDescent="0.25"/>
    <row r="1373" ht="24" customHeight="1" x14ac:dyDescent="0.25"/>
    <row r="1374" ht="24" customHeight="1" x14ac:dyDescent="0.25"/>
    <row r="1375" ht="24" customHeight="1" x14ac:dyDescent="0.25"/>
    <row r="1376" ht="24" customHeight="1" x14ac:dyDescent="0.25"/>
    <row r="1377" ht="24" customHeight="1" x14ac:dyDescent="0.25"/>
    <row r="1378" ht="24" customHeight="1" x14ac:dyDescent="0.25"/>
    <row r="1379" ht="24" customHeight="1" x14ac:dyDescent="0.25"/>
    <row r="1380" ht="24" customHeight="1" x14ac:dyDescent="0.25"/>
    <row r="1381" ht="24" customHeight="1" x14ac:dyDescent="0.25"/>
    <row r="1382" ht="24" customHeight="1" x14ac:dyDescent="0.25"/>
    <row r="1383" ht="24" customHeight="1" x14ac:dyDescent="0.25"/>
    <row r="1384" ht="24" customHeight="1" x14ac:dyDescent="0.25"/>
    <row r="1385" ht="24" customHeight="1" x14ac:dyDescent="0.25"/>
    <row r="1386" ht="24" customHeight="1" x14ac:dyDescent="0.25"/>
    <row r="1387" ht="24" customHeight="1" x14ac:dyDescent="0.25"/>
    <row r="1388" ht="24" customHeight="1" x14ac:dyDescent="0.25"/>
    <row r="1389" ht="24" customHeight="1" x14ac:dyDescent="0.25"/>
    <row r="1390" ht="24" customHeight="1" x14ac:dyDescent="0.25"/>
    <row r="1391" ht="24" customHeight="1" x14ac:dyDescent="0.25"/>
    <row r="1392" ht="24" customHeight="1" x14ac:dyDescent="0.25"/>
    <row r="1393" ht="24" customHeight="1" x14ac:dyDescent="0.25"/>
    <row r="1394" ht="24" customHeight="1" x14ac:dyDescent="0.25"/>
    <row r="1395" ht="24" customHeight="1" x14ac:dyDescent="0.25"/>
    <row r="1396" ht="24" customHeight="1" x14ac:dyDescent="0.25"/>
    <row r="1397" ht="24" customHeight="1" x14ac:dyDescent="0.25"/>
    <row r="1398" ht="24" customHeight="1" x14ac:dyDescent="0.25"/>
    <row r="1399" ht="24" customHeight="1" x14ac:dyDescent="0.25"/>
    <row r="1400" ht="24" customHeight="1" x14ac:dyDescent="0.25"/>
    <row r="1401" ht="24" customHeight="1" x14ac:dyDescent="0.25"/>
    <row r="1402" ht="24" customHeight="1" x14ac:dyDescent="0.25"/>
    <row r="1403" ht="24" customHeight="1" x14ac:dyDescent="0.25"/>
    <row r="1404" ht="24" customHeight="1" x14ac:dyDescent="0.25"/>
    <row r="1405" ht="24" customHeight="1" x14ac:dyDescent="0.25"/>
    <row r="1406" ht="24" customHeight="1" x14ac:dyDescent="0.25"/>
    <row r="1407" ht="24" customHeight="1" x14ac:dyDescent="0.25"/>
    <row r="1408" ht="24" customHeight="1" x14ac:dyDescent="0.25"/>
    <row r="1409" ht="24" customHeight="1" x14ac:dyDescent="0.25"/>
    <row r="1410" ht="24" customHeight="1" x14ac:dyDescent="0.25"/>
    <row r="1411" ht="24" customHeight="1" x14ac:dyDescent="0.25"/>
    <row r="1412" ht="24" customHeight="1" x14ac:dyDescent="0.25"/>
    <row r="1413" ht="24" customHeight="1" x14ac:dyDescent="0.25"/>
    <row r="1414" ht="24" customHeight="1" x14ac:dyDescent="0.25"/>
    <row r="1415" ht="24" customHeight="1" x14ac:dyDescent="0.25"/>
    <row r="1416" ht="24" customHeight="1" x14ac:dyDescent="0.25"/>
    <row r="1417" ht="24" customHeight="1" x14ac:dyDescent="0.25"/>
    <row r="1418" ht="24" customHeight="1" x14ac:dyDescent="0.25"/>
    <row r="1419" ht="24" customHeight="1" x14ac:dyDescent="0.25"/>
    <row r="1420" ht="24" customHeight="1" x14ac:dyDescent="0.25"/>
    <row r="1421" ht="24" customHeight="1" x14ac:dyDescent="0.25"/>
    <row r="1422" ht="24" customHeight="1" x14ac:dyDescent="0.25"/>
    <row r="1423" ht="24" customHeight="1" x14ac:dyDescent="0.25"/>
    <row r="1424" ht="24" customHeight="1" x14ac:dyDescent="0.25"/>
    <row r="1425" ht="24" customHeight="1" x14ac:dyDescent="0.25"/>
    <row r="1426" ht="24" customHeight="1" x14ac:dyDescent="0.25"/>
    <row r="1427" ht="24" customHeight="1" x14ac:dyDescent="0.25"/>
    <row r="1428" ht="24" customHeight="1" x14ac:dyDescent="0.25"/>
    <row r="1429" ht="24" customHeight="1" x14ac:dyDescent="0.25"/>
    <row r="1430" ht="24" customHeight="1" x14ac:dyDescent="0.25"/>
    <row r="1431" ht="24" customHeight="1" x14ac:dyDescent="0.25"/>
    <row r="1432" ht="24" customHeight="1" x14ac:dyDescent="0.25"/>
    <row r="1433" ht="24" customHeight="1" x14ac:dyDescent="0.25"/>
    <row r="1434" ht="24" customHeight="1" x14ac:dyDescent="0.25"/>
    <row r="1435" ht="24" customHeight="1" x14ac:dyDescent="0.25"/>
    <row r="1436" ht="24" customHeight="1" x14ac:dyDescent="0.25"/>
    <row r="1437" ht="24" customHeight="1" x14ac:dyDescent="0.25"/>
    <row r="1438" ht="24" customHeight="1" x14ac:dyDescent="0.25"/>
    <row r="1439" ht="24" customHeight="1" x14ac:dyDescent="0.25"/>
    <row r="1440" ht="24" customHeight="1" x14ac:dyDescent="0.25"/>
    <row r="1441" ht="24" customHeight="1" x14ac:dyDescent="0.25"/>
    <row r="1442" ht="24" customHeight="1" x14ac:dyDescent="0.25"/>
    <row r="1443" ht="24" customHeight="1" x14ac:dyDescent="0.25"/>
    <row r="1444" ht="24" customHeight="1" x14ac:dyDescent="0.25"/>
    <row r="1445" ht="24" customHeight="1" x14ac:dyDescent="0.25"/>
    <row r="1446" ht="24" customHeight="1" x14ac:dyDescent="0.25"/>
    <row r="1447" ht="24" customHeight="1" x14ac:dyDescent="0.25"/>
    <row r="1448" ht="24" customHeight="1" x14ac:dyDescent="0.25"/>
    <row r="1449" ht="24" customHeight="1" x14ac:dyDescent="0.25"/>
    <row r="1450" ht="24" customHeight="1" x14ac:dyDescent="0.25"/>
    <row r="1451" ht="24" customHeight="1" x14ac:dyDescent="0.25"/>
    <row r="1452" ht="24" customHeight="1" x14ac:dyDescent="0.25"/>
    <row r="1453" ht="24" customHeight="1" x14ac:dyDescent="0.25"/>
    <row r="1454" ht="24" customHeight="1" x14ac:dyDescent="0.25"/>
    <row r="1455" ht="24" customHeight="1" x14ac:dyDescent="0.25"/>
    <row r="1456" ht="24" customHeight="1" x14ac:dyDescent="0.25"/>
    <row r="1457" ht="24" customHeight="1" x14ac:dyDescent="0.25"/>
    <row r="1458" ht="24" customHeight="1" x14ac:dyDescent="0.25"/>
    <row r="1459" ht="24" customHeight="1" x14ac:dyDescent="0.25"/>
    <row r="1460" ht="24" customHeight="1" x14ac:dyDescent="0.25"/>
    <row r="1461" ht="24" customHeight="1" x14ac:dyDescent="0.25"/>
    <row r="1462" ht="24" customHeight="1" x14ac:dyDescent="0.25"/>
    <row r="1463" ht="24" customHeight="1" x14ac:dyDescent="0.25"/>
    <row r="1464" ht="24" customHeight="1" x14ac:dyDescent="0.25"/>
    <row r="1465" ht="24" customHeight="1" x14ac:dyDescent="0.25"/>
    <row r="1466" ht="24" customHeight="1" x14ac:dyDescent="0.25"/>
    <row r="1467" ht="24" customHeight="1" x14ac:dyDescent="0.25"/>
    <row r="1468" ht="24" customHeight="1" x14ac:dyDescent="0.25"/>
    <row r="1469" ht="24" customHeight="1" x14ac:dyDescent="0.25"/>
    <row r="1470" ht="24" customHeight="1" x14ac:dyDescent="0.25"/>
    <row r="1471" ht="24" customHeight="1" x14ac:dyDescent="0.25"/>
    <row r="1472" ht="24" customHeight="1" x14ac:dyDescent="0.25"/>
    <row r="1473" ht="24" customHeight="1" x14ac:dyDescent="0.25"/>
    <row r="1474" ht="24" customHeight="1" x14ac:dyDescent="0.25"/>
    <row r="1475" ht="24" customHeight="1" x14ac:dyDescent="0.25"/>
    <row r="1476" ht="24" customHeight="1" x14ac:dyDescent="0.25"/>
    <row r="1477" ht="24" customHeight="1" x14ac:dyDescent="0.25"/>
    <row r="1478" ht="24" customHeight="1" x14ac:dyDescent="0.25"/>
    <row r="1479" ht="24" customHeight="1" x14ac:dyDescent="0.25"/>
    <row r="1480" ht="24" customHeight="1" x14ac:dyDescent="0.25"/>
    <row r="1481" ht="24" customHeight="1" x14ac:dyDescent="0.25"/>
    <row r="1482" ht="24" customHeight="1" x14ac:dyDescent="0.25"/>
    <row r="1483" ht="24" customHeight="1" x14ac:dyDescent="0.25"/>
    <row r="1484" ht="24" customHeight="1" x14ac:dyDescent="0.25"/>
    <row r="1485" ht="24" customHeight="1" x14ac:dyDescent="0.25"/>
    <row r="1486" ht="24" customHeight="1" x14ac:dyDescent="0.25"/>
    <row r="1487" ht="24" customHeight="1" x14ac:dyDescent="0.25"/>
    <row r="1488" ht="24" customHeight="1" x14ac:dyDescent="0.25"/>
    <row r="1489" ht="24" customHeight="1" x14ac:dyDescent="0.25"/>
    <row r="1490" ht="24" customHeight="1" x14ac:dyDescent="0.25"/>
    <row r="1491" ht="24" customHeight="1" x14ac:dyDescent="0.25"/>
    <row r="1492" ht="24" customHeight="1" x14ac:dyDescent="0.25"/>
    <row r="1493" ht="24" customHeight="1" x14ac:dyDescent="0.25"/>
    <row r="1494" ht="24" customHeight="1" x14ac:dyDescent="0.25"/>
    <row r="1495" ht="24" customHeight="1" x14ac:dyDescent="0.25"/>
    <row r="1496" ht="24" customHeight="1" x14ac:dyDescent="0.25"/>
    <row r="1497" ht="24" customHeight="1" x14ac:dyDescent="0.25"/>
    <row r="1498" ht="24" customHeight="1" x14ac:dyDescent="0.25"/>
    <row r="1499" ht="24" customHeight="1" x14ac:dyDescent="0.25"/>
    <row r="1500" ht="24" customHeight="1" x14ac:dyDescent="0.25"/>
    <row r="1501" ht="24" customHeight="1" x14ac:dyDescent="0.25"/>
    <row r="1502" ht="24" customHeight="1" x14ac:dyDescent="0.25"/>
    <row r="1503" ht="24" customHeight="1" x14ac:dyDescent="0.25"/>
    <row r="1504" ht="24" customHeight="1" x14ac:dyDescent="0.25"/>
    <row r="1505" ht="24" customHeight="1" x14ac:dyDescent="0.25"/>
    <row r="1506" ht="24" customHeight="1" x14ac:dyDescent="0.25"/>
    <row r="1507" ht="24" customHeight="1" x14ac:dyDescent="0.25"/>
    <row r="1508" ht="24" customHeight="1" x14ac:dyDescent="0.25"/>
    <row r="1509" ht="24" customHeight="1" x14ac:dyDescent="0.25"/>
    <row r="1510" ht="24" customHeight="1" x14ac:dyDescent="0.25"/>
    <row r="1511" ht="24" customHeight="1" x14ac:dyDescent="0.25"/>
    <row r="1512" ht="24" customHeight="1" x14ac:dyDescent="0.25"/>
    <row r="1513" ht="24" customHeight="1" x14ac:dyDescent="0.25"/>
    <row r="1514" ht="24" customHeight="1" x14ac:dyDescent="0.25"/>
    <row r="1515" ht="24" customHeight="1" x14ac:dyDescent="0.25"/>
    <row r="1516" ht="24" customHeight="1" x14ac:dyDescent="0.25"/>
    <row r="1517" ht="24" customHeight="1" x14ac:dyDescent="0.25"/>
    <row r="1518" ht="24" customHeight="1" x14ac:dyDescent="0.25"/>
    <row r="1519" ht="24" customHeight="1" x14ac:dyDescent="0.25"/>
    <row r="1520" ht="24" customHeight="1" x14ac:dyDescent="0.25"/>
    <row r="1521" ht="24" customHeight="1" x14ac:dyDescent="0.25"/>
    <row r="1522" ht="24" customHeight="1" x14ac:dyDescent="0.25"/>
    <row r="1523" ht="24" customHeight="1" x14ac:dyDescent="0.25"/>
    <row r="1524" ht="24" customHeight="1" x14ac:dyDescent="0.25"/>
    <row r="1525" ht="24" customHeight="1" x14ac:dyDescent="0.25"/>
    <row r="1526" ht="24" customHeight="1" x14ac:dyDescent="0.25"/>
    <row r="1527" ht="24" customHeight="1" x14ac:dyDescent="0.25"/>
    <row r="1528" ht="24" customHeight="1" x14ac:dyDescent="0.25"/>
    <row r="1529" ht="24" customHeight="1" x14ac:dyDescent="0.25"/>
    <row r="1530" ht="24" customHeight="1" x14ac:dyDescent="0.25"/>
    <row r="1531" ht="24" customHeight="1" x14ac:dyDescent="0.25"/>
    <row r="1532" ht="24" customHeight="1" x14ac:dyDescent="0.25"/>
    <row r="1533" ht="24" customHeight="1" x14ac:dyDescent="0.25"/>
    <row r="1534" ht="24" customHeight="1" x14ac:dyDescent="0.25"/>
    <row r="1535" ht="24" customHeight="1" x14ac:dyDescent="0.25"/>
    <row r="1536" ht="24" customHeight="1" x14ac:dyDescent="0.25"/>
    <row r="1537" ht="24" customHeight="1" x14ac:dyDescent="0.25"/>
    <row r="1538" ht="24" customHeight="1" x14ac:dyDescent="0.25"/>
    <row r="1539" ht="24" customHeight="1" x14ac:dyDescent="0.25"/>
    <row r="1540" ht="24" customHeight="1" x14ac:dyDescent="0.25"/>
    <row r="1541" ht="24" customHeight="1" x14ac:dyDescent="0.25"/>
    <row r="1542" ht="24" customHeight="1" x14ac:dyDescent="0.25"/>
    <row r="1543" ht="24" customHeight="1" x14ac:dyDescent="0.25"/>
    <row r="1544" ht="24" customHeight="1" x14ac:dyDescent="0.25"/>
    <row r="1545" ht="24" customHeight="1" x14ac:dyDescent="0.25"/>
    <row r="1546" ht="24" customHeight="1" x14ac:dyDescent="0.25"/>
    <row r="1547" ht="24" customHeight="1" x14ac:dyDescent="0.25"/>
    <row r="1548" ht="24" customHeight="1" x14ac:dyDescent="0.25"/>
    <row r="1549" ht="24" customHeight="1" x14ac:dyDescent="0.25"/>
  </sheetData>
  <sheetProtection selectLockedCells="1" selectUnlockedCells="1"/>
  <mergeCells count="34">
    <mergeCell ref="B303:E303"/>
    <mergeCell ref="B314:E314"/>
    <mergeCell ref="B328:E328"/>
    <mergeCell ref="B335:D335"/>
    <mergeCell ref="B243:E243"/>
    <mergeCell ref="B252:E252"/>
    <mergeCell ref="B266:E266"/>
    <mergeCell ref="B279:E279"/>
    <mergeCell ref="B284:E284"/>
    <mergeCell ref="B295:E295"/>
    <mergeCell ref="B232:E232"/>
    <mergeCell ref="B121:E121"/>
    <mergeCell ref="B131:E131"/>
    <mergeCell ref="B142:E142"/>
    <mergeCell ref="B149:E149"/>
    <mergeCell ref="B158:E158"/>
    <mergeCell ref="B169:E169"/>
    <mergeCell ref="B190:E190"/>
    <mergeCell ref="B197:E197"/>
    <mergeCell ref="B210:E210"/>
    <mergeCell ref="B217:E217"/>
    <mergeCell ref="B225:E225"/>
    <mergeCell ref="B107:E107"/>
    <mergeCell ref="B1:E1"/>
    <mergeCell ref="B3:E3"/>
    <mergeCell ref="B38:E38"/>
    <mergeCell ref="B39:E39"/>
    <mergeCell ref="B46:E46"/>
    <mergeCell ref="B52:E52"/>
    <mergeCell ref="B60:E60"/>
    <mergeCell ref="B76:E76"/>
    <mergeCell ref="B84:E84"/>
    <mergeCell ref="B91:E91"/>
    <mergeCell ref="B99:E99"/>
  </mergeCells>
  <printOptions horizontalCentered="1"/>
  <pageMargins left="0.47244094488188981" right="0.23622047244094491" top="0.35" bottom="0.15748031496062992" header="0.17" footer="0.17"/>
  <pageSetup scale="43" firstPageNumber="0" orientation="portrait" horizontalDpi="300" verticalDpi="300" r:id="rId1"/>
  <headerFooter alignWithMargins="0"/>
  <rowBreaks count="4" manualBreakCount="4">
    <brk id="75" min="1" max="4" man="1"/>
    <brk id="140" min="1" max="4" man="1"/>
    <brk id="208" min="1" max="4" man="1"/>
    <brk id="277" min="1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13" zoomScale="85" zoomScaleNormal="85" workbookViewId="0">
      <selection activeCell="C21" sqref="C21"/>
    </sheetView>
  </sheetViews>
  <sheetFormatPr baseColWidth="10" defaultRowHeight="15" x14ac:dyDescent="0.25"/>
  <cols>
    <col min="1" max="1" width="32.140625" customWidth="1"/>
    <col min="2" max="2" width="24.7109375" customWidth="1"/>
    <col min="3" max="3" width="23.85546875" customWidth="1"/>
    <col min="4" max="4" width="26.85546875" customWidth="1"/>
    <col min="5" max="5" width="16.28515625" customWidth="1"/>
    <col min="6" max="6" width="25" customWidth="1"/>
    <col min="7" max="7" width="13.7109375" bestFit="1" customWidth="1"/>
  </cols>
  <sheetData>
    <row r="1" spans="1:7" ht="15.75" x14ac:dyDescent="0.25">
      <c r="A1" s="265" t="s">
        <v>42</v>
      </c>
      <c r="B1" s="265"/>
      <c r="C1" s="265"/>
      <c r="D1" s="265"/>
      <c r="E1" s="265"/>
      <c r="F1" s="265"/>
    </row>
    <row r="2" spans="1:7" ht="15.75" customHeight="1" x14ac:dyDescent="0.25">
      <c r="A2" s="266" t="s">
        <v>43</v>
      </c>
      <c r="B2" s="266"/>
      <c r="C2" s="266"/>
      <c r="D2" s="266"/>
      <c r="E2" s="266"/>
      <c r="F2" s="266"/>
    </row>
    <row r="3" spans="1:7" ht="27.75" customHeight="1" thickBot="1" x14ac:dyDescent="0.3">
      <c r="A3" s="12"/>
    </row>
    <row r="4" spans="1:7" ht="48" customHeight="1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2" t="s">
        <v>5</v>
      </c>
      <c r="G4" s="1" t="s">
        <v>653</v>
      </c>
    </row>
    <row r="5" spans="1:7" ht="31.5" x14ac:dyDescent="0.25">
      <c r="A5" s="250" t="s">
        <v>6</v>
      </c>
      <c r="B5" s="4" t="s">
        <v>7</v>
      </c>
      <c r="C5" s="250" t="s">
        <v>10</v>
      </c>
      <c r="D5" s="4" t="s">
        <v>11</v>
      </c>
      <c r="E5" s="255" t="s">
        <v>486</v>
      </c>
      <c r="F5" s="255" t="s">
        <v>487</v>
      </c>
      <c r="G5" s="244" t="s">
        <v>654</v>
      </c>
    </row>
    <row r="6" spans="1:7" ht="15.75" x14ac:dyDescent="0.25">
      <c r="A6" s="254"/>
      <c r="B6" s="5" t="s">
        <v>8</v>
      </c>
      <c r="C6" s="254"/>
      <c r="D6" s="4" t="s">
        <v>12</v>
      </c>
      <c r="E6" s="256"/>
      <c r="F6" s="256"/>
      <c r="G6" s="245"/>
    </row>
    <row r="7" spans="1:7" ht="31.5" x14ac:dyDescent="0.25">
      <c r="A7" s="254"/>
      <c r="B7" s="5" t="s">
        <v>9</v>
      </c>
      <c r="C7" s="254"/>
      <c r="D7" s="4" t="s">
        <v>13</v>
      </c>
      <c r="E7" s="256"/>
      <c r="F7" s="256"/>
      <c r="G7" s="245"/>
    </row>
    <row r="8" spans="1:7" ht="16.5" thickBot="1" x14ac:dyDescent="0.3">
      <c r="A8" s="251"/>
      <c r="B8" s="6"/>
      <c r="C8" s="251"/>
      <c r="D8" s="6" t="s">
        <v>14</v>
      </c>
      <c r="E8" s="257"/>
      <c r="F8" s="257"/>
      <c r="G8" s="246"/>
    </row>
    <row r="9" spans="1:7" ht="31.5" x14ac:dyDescent="0.25">
      <c r="A9" s="258" t="s">
        <v>15</v>
      </c>
      <c r="B9" s="261" t="s">
        <v>191</v>
      </c>
      <c r="C9" s="250" t="s">
        <v>16</v>
      </c>
      <c r="D9" s="4" t="s">
        <v>11</v>
      </c>
      <c r="E9" s="252" t="s">
        <v>486</v>
      </c>
      <c r="F9" s="252" t="s">
        <v>487</v>
      </c>
      <c r="G9" s="244" t="s">
        <v>654</v>
      </c>
    </row>
    <row r="10" spans="1:7" ht="15.75" x14ac:dyDescent="0.25">
      <c r="A10" s="259"/>
      <c r="B10" s="262"/>
      <c r="C10" s="254"/>
      <c r="D10" s="4" t="s">
        <v>17</v>
      </c>
      <c r="E10" s="264"/>
      <c r="F10" s="264"/>
      <c r="G10" s="245"/>
    </row>
    <row r="11" spans="1:7" ht="16.5" thickBot="1" x14ac:dyDescent="0.3">
      <c r="A11" s="260"/>
      <c r="B11" s="263"/>
      <c r="C11" s="251"/>
      <c r="D11" s="6" t="s">
        <v>14</v>
      </c>
      <c r="E11" s="253"/>
      <c r="F11" s="253"/>
      <c r="G11" s="246"/>
    </row>
    <row r="12" spans="1:7" ht="47.25" x14ac:dyDescent="0.25">
      <c r="A12" s="250" t="s">
        <v>18</v>
      </c>
      <c r="B12" s="4" t="s">
        <v>19</v>
      </c>
      <c r="C12" s="250" t="s">
        <v>21</v>
      </c>
      <c r="D12" s="4" t="s">
        <v>22</v>
      </c>
      <c r="E12" s="252" t="s">
        <v>486</v>
      </c>
      <c r="F12" s="252" t="s">
        <v>487</v>
      </c>
      <c r="G12" s="244" t="s">
        <v>654</v>
      </c>
    </row>
    <row r="13" spans="1:7" ht="63.75" thickBot="1" x14ac:dyDescent="0.3">
      <c r="A13" s="251"/>
      <c r="B13" s="6" t="s">
        <v>20</v>
      </c>
      <c r="C13" s="251"/>
      <c r="D13" s="6" t="s">
        <v>14</v>
      </c>
      <c r="E13" s="253"/>
      <c r="F13" s="253"/>
      <c r="G13" s="246"/>
    </row>
    <row r="14" spans="1:7" ht="31.5" x14ac:dyDescent="0.25">
      <c r="A14" s="250" t="s">
        <v>24</v>
      </c>
      <c r="B14" s="261" t="s">
        <v>25</v>
      </c>
      <c r="C14" s="250" t="s">
        <v>26</v>
      </c>
      <c r="D14" s="7" t="s">
        <v>11</v>
      </c>
      <c r="E14" s="252" t="s">
        <v>486</v>
      </c>
      <c r="F14" s="252" t="s">
        <v>487</v>
      </c>
      <c r="G14" s="244" t="s">
        <v>654</v>
      </c>
    </row>
    <row r="15" spans="1:7" ht="15.75" x14ac:dyDescent="0.25">
      <c r="A15" s="254"/>
      <c r="B15" s="262"/>
      <c r="C15" s="254"/>
      <c r="D15" s="4" t="s">
        <v>27</v>
      </c>
      <c r="E15" s="264"/>
      <c r="F15" s="264"/>
      <c r="G15" s="245"/>
    </row>
    <row r="16" spans="1:7" ht="32.25" thickBot="1" x14ac:dyDescent="0.3">
      <c r="A16" s="251"/>
      <c r="B16" s="263"/>
      <c r="C16" s="251"/>
      <c r="D16" s="6" t="s">
        <v>28</v>
      </c>
      <c r="E16" s="253"/>
      <c r="F16" s="264"/>
      <c r="G16" s="246"/>
    </row>
    <row r="17" spans="1:7" ht="31.5" x14ac:dyDescent="0.25">
      <c r="A17" s="250" t="s">
        <v>29</v>
      </c>
      <c r="B17" s="261" t="s">
        <v>30</v>
      </c>
      <c r="C17" s="250" t="s">
        <v>31</v>
      </c>
      <c r="D17" s="4" t="s">
        <v>11</v>
      </c>
      <c r="E17" s="252" t="s">
        <v>486</v>
      </c>
      <c r="F17" s="252" t="s">
        <v>487</v>
      </c>
      <c r="G17" s="247"/>
    </row>
    <row r="18" spans="1:7" ht="31.5" x14ac:dyDescent="0.25">
      <c r="A18" s="254"/>
      <c r="B18" s="262"/>
      <c r="C18" s="254"/>
      <c r="D18" s="4" t="s">
        <v>28</v>
      </c>
      <c r="E18" s="264"/>
      <c r="F18" s="264"/>
      <c r="G18" s="248"/>
    </row>
    <row r="19" spans="1:7" ht="16.5" thickBot="1" x14ac:dyDescent="0.3">
      <c r="A19" s="251"/>
      <c r="B19" s="263"/>
      <c r="C19" s="251"/>
      <c r="D19" s="6" t="s">
        <v>27</v>
      </c>
      <c r="E19" s="253"/>
      <c r="F19" s="253"/>
      <c r="G19" s="249"/>
    </row>
    <row r="20" spans="1:7" ht="47.25" x14ac:dyDescent="0.25">
      <c r="A20" s="258" t="s">
        <v>32</v>
      </c>
      <c r="B20" s="4" t="s">
        <v>33</v>
      </c>
      <c r="C20" s="52" t="s">
        <v>35</v>
      </c>
      <c r="D20" s="4" t="s">
        <v>11</v>
      </c>
      <c r="E20" s="255" t="s">
        <v>486</v>
      </c>
      <c r="F20" s="255" t="s">
        <v>487</v>
      </c>
      <c r="G20" s="241">
        <v>800000</v>
      </c>
    </row>
    <row r="21" spans="1:7" ht="63" x14ac:dyDescent="0.25">
      <c r="A21" s="259"/>
      <c r="B21" s="4" t="s">
        <v>34</v>
      </c>
      <c r="C21" s="52"/>
      <c r="D21" s="55" t="s">
        <v>488</v>
      </c>
      <c r="E21" s="256"/>
      <c r="F21" s="256"/>
      <c r="G21" s="242"/>
    </row>
    <row r="22" spans="1:7" ht="31.5" x14ac:dyDescent="0.25">
      <c r="A22" s="259"/>
      <c r="B22" s="10"/>
      <c r="C22" s="52" t="s">
        <v>36</v>
      </c>
      <c r="D22" s="4" t="s">
        <v>37</v>
      </c>
      <c r="E22" s="256"/>
      <c r="F22" s="256"/>
      <c r="G22" s="242"/>
    </row>
    <row r="23" spans="1:7" ht="16.5" thickBot="1" x14ac:dyDescent="0.3">
      <c r="A23" s="260"/>
      <c r="B23" s="11"/>
      <c r="C23" s="11"/>
      <c r="D23" s="6" t="s">
        <v>38</v>
      </c>
      <c r="E23" s="257"/>
      <c r="F23" s="257"/>
      <c r="G23" s="243"/>
    </row>
    <row r="24" spans="1:7" ht="31.5" x14ac:dyDescent="0.25">
      <c r="A24" s="250" t="s">
        <v>479</v>
      </c>
      <c r="B24" s="250" t="s">
        <v>480</v>
      </c>
      <c r="C24" s="250" t="s">
        <v>481</v>
      </c>
      <c r="D24" s="54" t="s">
        <v>11</v>
      </c>
      <c r="E24" s="255" t="s">
        <v>486</v>
      </c>
      <c r="F24" s="255" t="s">
        <v>487</v>
      </c>
      <c r="G24" s="244" t="s">
        <v>654</v>
      </c>
    </row>
    <row r="25" spans="1:7" ht="31.5" x14ac:dyDescent="0.25">
      <c r="A25" s="254"/>
      <c r="B25" s="254"/>
      <c r="C25" s="254"/>
      <c r="D25" s="4" t="s">
        <v>28</v>
      </c>
      <c r="E25" s="256"/>
      <c r="F25" s="256"/>
      <c r="G25" s="245"/>
    </row>
    <row r="26" spans="1:7" ht="15.75" x14ac:dyDescent="0.25">
      <c r="A26" s="254"/>
      <c r="B26" s="254"/>
      <c r="C26" s="254"/>
      <c r="D26" s="4" t="s">
        <v>39</v>
      </c>
      <c r="E26" s="256"/>
      <c r="F26" s="256"/>
      <c r="G26" s="245"/>
    </row>
    <row r="27" spans="1:7" ht="16.5" thickBot="1" x14ac:dyDescent="0.3">
      <c r="A27" s="251"/>
      <c r="B27" s="251"/>
      <c r="C27" s="251"/>
      <c r="D27" s="6" t="s">
        <v>37</v>
      </c>
      <c r="E27" s="257"/>
      <c r="F27" s="257"/>
      <c r="G27" s="246"/>
    </row>
    <row r="28" spans="1:7" ht="31.5" x14ac:dyDescent="0.25">
      <c r="A28" s="250" t="s">
        <v>482</v>
      </c>
      <c r="B28" s="250" t="s">
        <v>483</v>
      </c>
      <c r="C28" s="250" t="s">
        <v>484</v>
      </c>
      <c r="D28" s="4" t="s">
        <v>11</v>
      </c>
      <c r="E28" s="267" t="s">
        <v>486</v>
      </c>
      <c r="F28" s="267" t="s">
        <v>487</v>
      </c>
      <c r="G28" s="244" t="s">
        <v>654</v>
      </c>
    </row>
    <row r="29" spans="1:7" ht="31.5" x14ac:dyDescent="0.25">
      <c r="A29" s="254"/>
      <c r="B29" s="254"/>
      <c r="C29" s="254"/>
      <c r="D29" s="4" t="s">
        <v>28</v>
      </c>
      <c r="E29" s="268"/>
      <c r="F29" s="268"/>
      <c r="G29" s="245"/>
    </row>
    <row r="30" spans="1:7" ht="15.75" x14ac:dyDescent="0.25">
      <c r="A30" s="254"/>
      <c r="B30" s="254"/>
      <c r="C30" s="254"/>
      <c r="D30" s="4" t="s">
        <v>485</v>
      </c>
      <c r="E30" s="268"/>
      <c r="F30" s="268"/>
      <c r="G30" s="245"/>
    </row>
    <row r="31" spans="1:7" ht="15.75" x14ac:dyDescent="0.25">
      <c r="A31" s="254"/>
      <c r="B31" s="254"/>
      <c r="C31" s="254"/>
      <c r="D31" s="4" t="s">
        <v>39</v>
      </c>
      <c r="E31" s="268"/>
      <c r="F31" s="268"/>
      <c r="G31" s="245"/>
    </row>
    <row r="32" spans="1:7" ht="15.75" thickBot="1" x14ac:dyDescent="0.3">
      <c r="A32" s="251"/>
      <c r="B32" s="251"/>
      <c r="C32" s="251"/>
      <c r="D32" s="11"/>
      <c r="E32" s="269"/>
      <c r="F32" s="269"/>
      <c r="G32" s="246"/>
    </row>
  </sheetData>
  <mergeCells count="46">
    <mergeCell ref="A28:A32"/>
    <mergeCell ref="B28:B32"/>
    <mergeCell ref="C28:C32"/>
    <mergeCell ref="E28:E32"/>
    <mergeCell ref="F28:F32"/>
    <mergeCell ref="A24:A27"/>
    <mergeCell ref="B24:B27"/>
    <mergeCell ref="C24:C27"/>
    <mergeCell ref="E24:E27"/>
    <mergeCell ref="F24:F27"/>
    <mergeCell ref="A1:F1"/>
    <mergeCell ref="F14:F16"/>
    <mergeCell ref="F17:F19"/>
    <mergeCell ref="A2:F2"/>
    <mergeCell ref="F20:F23"/>
    <mergeCell ref="A20:A23"/>
    <mergeCell ref="E20:E23"/>
    <mergeCell ref="A14:A16"/>
    <mergeCell ref="B14:B16"/>
    <mergeCell ref="C14:C16"/>
    <mergeCell ref="E14:E16"/>
    <mergeCell ref="A17:A19"/>
    <mergeCell ref="B17:B19"/>
    <mergeCell ref="C17:C19"/>
    <mergeCell ref="E17:E19"/>
    <mergeCell ref="A12:A13"/>
    <mergeCell ref="C12:C13"/>
    <mergeCell ref="E12:E13"/>
    <mergeCell ref="F12:F13"/>
    <mergeCell ref="A5:A8"/>
    <mergeCell ref="C5:C8"/>
    <mergeCell ref="E5:E8"/>
    <mergeCell ref="F5:F8"/>
    <mergeCell ref="A9:A11"/>
    <mergeCell ref="B9:B11"/>
    <mergeCell ref="C9:C11"/>
    <mergeCell ref="E9:E11"/>
    <mergeCell ref="F9:F11"/>
    <mergeCell ref="G20:G23"/>
    <mergeCell ref="G24:G27"/>
    <mergeCell ref="G28:G32"/>
    <mergeCell ref="G5:G8"/>
    <mergeCell ref="G9:G11"/>
    <mergeCell ref="G12:G13"/>
    <mergeCell ref="G14:G16"/>
    <mergeCell ref="G17:G1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4" zoomScaleNormal="100" workbookViewId="0">
      <selection activeCell="C12" sqref="C12:C15"/>
    </sheetView>
  </sheetViews>
  <sheetFormatPr baseColWidth="10" defaultRowHeight="15" x14ac:dyDescent="0.25"/>
  <cols>
    <col min="1" max="1" width="34" customWidth="1"/>
    <col min="2" max="2" width="21.5703125" customWidth="1"/>
    <col min="3" max="3" width="21" customWidth="1"/>
    <col min="4" max="4" width="20.7109375" customWidth="1"/>
    <col min="5" max="5" width="18.28515625" customWidth="1"/>
    <col min="6" max="6" width="18.7109375" customWidth="1"/>
    <col min="7" max="7" width="13" customWidth="1"/>
  </cols>
  <sheetData>
    <row r="1" spans="1:7" ht="15.75" x14ac:dyDescent="0.25">
      <c r="A1" s="265" t="s">
        <v>40</v>
      </c>
      <c r="B1" s="265"/>
      <c r="C1" s="265"/>
      <c r="D1" s="265"/>
      <c r="E1" s="265"/>
      <c r="F1" s="265"/>
    </row>
    <row r="2" spans="1:7" ht="15.75" customHeight="1" x14ac:dyDescent="0.25">
      <c r="A2" s="266" t="s">
        <v>41</v>
      </c>
      <c r="B2" s="266"/>
      <c r="C2" s="266"/>
      <c r="D2" s="266"/>
      <c r="E2" s="266"/>
      <c r="F2" s="266"/>
    </row>
    <row r="3" spans="1:7" ht="15.75" thickBot="1" x14ac:dyDescent="0.3"/>
    <row r="4" spans="1:7" ht="32.2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2" t="s">
        <v>5</v>
      </c>
      <c r="G4" s="1" t="s">
        <v>655</v>
      </c>
    </row>
    <row r="5" spans="1:7" ht="47.25" x14ac:dyDescent="0.25">
      <c r="A5" s="258" t="s">
        <v>52</v>
      </c>
      <c r="B5" s="52" t="s">
        <v>53</v>
      </c>
      <c r="C5" s="250" t="s">
        <v>50</v>
      </c>
      <c r="D5" s="52" t="s">
        <v>51</v>
      </c>
      <c r="E5" s="255" t="s">
        <v>486</v>
      </c>
      <c r="F5" s="270" t="s">
        <v>487</v>
      </c>
      <c r="G5" s="244" t="s">
        <v>654</v>
      </c>
    </row>
    <row r="6" spans="1:7" ht="31.5" x14ac:dyDescent="0.25">
      <c r="A6" s="259"/>
      <c r="B6" s="52" t="s">
        <v>54</v>
      </c>
      <c r="C6" s="254"/>
      <c r="D6" s="52" t="s">
        <v>27</v>
      </c>
      <c r="E6" s="256"/>
      <c r="F6" s="271"/>
      <c r="G6" s="245"/>
    </row>
    <row r="7" spans="1:7" ht="32.25" thickBot="1" x14ac:dyDescent="0.3">
      <c r="A7" s="260"/>
      <c r="B7" s="53" t="s">
        <v>55</v>
      </c>
      <c r="C7" s="251"/>
      <c r="D7" s="53" t="s">
        <v>37</v>
      </c>
      <c r="E7" s="257"/>
      <c r="F7" s="272"/>
      <c r="G7" s="246"/>
    </row>
    <row r="8" spans="1:7" ht="31.5" x14ac:dyDescent="0.25">
      <c r="A8" s="258" t="s">
        <v>489</v>
      </c>
      <c r="B8" s="250" t="s">
        <v>490</v>
      </c>
      <c r="C8" s="250" t="s">
        <v>491</v>
      </c>
      <c r="D8" s="54" t="s">
        <v>11</v>
      </c>
      <c r="E8" s="273" t="s">
        <v>486</v>
      </c>
      <c r="F8" s="267" t="s">
        <v>487</v>
      </c>
      <c r="G8" s="244" t="s">
        <v>654</v>
      </c>
    </row>
    <row r="9" spans="1:7" ht="31.5" x14ac:dyDescent="0.25">
      <c r="A9" s="259"/>
      <c r="B9" s="254"/>
      <c r="C9" s="254"/>
      <c r="D9" s="4" t="s">
        <v>39</v>
      </c>
      <c r="E9" s="274"/>
      <c r="F9" s="268"/>
      <c r="G9" s="245"/>
    </row>
    <row r="10" spans="1:7" ht="15.75" x14ac:dyDescent="0.25">
      <c r="A10" s="259"/>
      <c r="B10" s="254"/>
      <c r="C10" s="254"/>
      <c r="D10" s="4" t="s">
        <v>44</v>
      </c>
      <c r="E10" s="274"/>
      <c r="F10" s="268"/>
      <c r="G10" s="245"/>
    </row>
    <row r="11" spans="1:7" ht="32.25" thickBot="1" x14ac:dyDescent="0.3">
      <c r="A11" s="260"/>
      <c r="B11" s="251"/>
      <c r="C11" s="251"/>
      <c r="D11" s="6" t="s">
        <v>38</v>
      </c>
      <c r="E11" s="275"/>
      <c r="F11" s="269"/>
      <c r="G11" s="246"/>
    </row>
    <row r="12" spans="1:7" ht="31.5" x14ac:dyDescent="0.25">
      <c r="A12" s="258" t="s">
        <v>492</v>
      </c>
      <c r="B12" s="54" t="s">
        <v>493</v>
      </c>
      <c r="C12" s="250" t="s">
        <v>495</v>
      </c>
      <c r="D12" s="54" t="s">
        <v>39</v>
      </c>
      <c r="E12" s="273" t="s">
        <v>486</v>
      </c>
      <c r="F12" s="267" t="s">
        <v>487</v>
      </c>
      <c r="G12" s="244" t="s">
        <v>654</v>
      </c>
    </row>
    <row r="13" spans="1:7" ht="31.5" x14ac:dyDescent="0.25">
      <c r="A13" s="259"/>
      <c r="B13" s="4" t="s">
        <v>494</v>
      </c>
      <c r="C13" s="254"/>
      <c r="D13" s="4" t="s">
        <v>37</v>
      </c>
      <c r="E13" s="274"/>
      <c r="F13" s="268"/>
      <c r="G13" s="245"/>
    </row>
    <row r="14" spans="1:7" ht="31.5" x14ac:dyDescent="0.25">
      <c r="A14" s="259"/>
      <c r="B14" s="10"/>
      <c r="C14" s="254"/>
      <c r="D14" s="4" t="s">
        <v>56</v>
      </c>
      <c r="E14" s="274"/>
      <c r="F14" s="268"/>
      <c r="G14" s="245"/>
    </row>
    <row r="15" spans="1:7" ht="16.5" thickBot="1" x14ac:dyDescent="0.3">
      <c r="A15" s="260"/>
      <c r="B15" s="11"/>
      <c r="C15" s="251"/>
      <c r="D15" s="6"/>
      <c r="E15" s="275"/>
      <c r="F15" s="269"/>
      <c r="G15" s="246"/>
    </row>
    <row r="16" spans="1:7" ht="31.5" x14ac:dyDescent="0.25">
      <c r="A16" s="276" t="s">
        <v>45</v>
      </c>
      <c r="B16" s="250" t="s">
        <v>46</v>
      </c>
      <c r="C16" s="250" t="s">
        <v>47</v>
      </c>
      <c r="D16" s="52" t="s">
        <v>11</v>
      </c>
      <c r="E16" s="279" t="s">
        <v>486</v>
      </c>
      <c r="F16" s="270" t="s">
        <v>487</v>
      </c>
      <c r="G16" s="244" t="s">
        <v>654</v>
      </c>
    </row>
    <row r="17" spans="1:7" ht="15.75" x14ac:dyDescent="0.25">
      <c r="A17" s="277"/>
      <c r="B17" s="254"/>
      <c r="C17" s="254"/>
      <c r="D17" s="52" t="s">
        <v>44</v>
      </c>
      <c r="E17" s="280"/>
      <c r="F17" s="271"/>
      <c r="G17" s="245"/>
    </row>
    <row r="18" spans="1:7" ht="32.25" thickBot="1" x14ac:dyDescent="0.3">
      <c r="A18" s="278"/>
      <c r="B18" s="251"/>
      <c r="C18" s="251"/>
      <c r="D18" s="53" t="s">
        <v>38</v>
      </c>
      <c r="E18" s="281"/>
      <c r="F18" s="272"/>
      <c r="G18" s="246"/>
    </row>
    <row r="19" spans="1:7" ht="47.25" x14ac:dyDescent="0.25">
      <c r="A19" s="261" t="s">
        <v>48</v>
      </c>
      <c r="B19" s="250" t="s">
        <v>49</v>
      </c>
      <c r="C19" s="250" t="s">
        <v>50</v>
      </c>
      <c r="D19" s="52" t="s">
        <v>51</v>
      </c>
      <c r="E19" s="279" t="s">
        <v>486</v>
      </c>
      <c r="F19" s="252" t="s">
        <v>487</v>
      </c>
      <c r="G19" s="244" t="s">
        <v>654</v>
      </c>
    </row>
    <row r="20" spans="1:7" ht="32.25" thickBot="1" x14ac:dyDescent="0.3">
      <c r="A20" s="263"/>
      <c r="B20" s="251"/>
      <c r="C20" s="251"/>
      <c r="D20" s="53" t="s">
        <v>27</v>
      </c>
      <c r="E20" s="281"/>
      <c r="F20" s="253"/>
      <c r="G20" s="246"/>
    </row>
  </sheetData>
  <mergeCells count="30">
    <mergeCell ref="A19:A20"/>
    <mergeCell ref="B19:B20"/>
    <mergeCell ref="C19:C20"/>
    <mergeCell ref="E19:E20"/>
    <mergeCell ref="F19:F20"/>
    <mergeCell ref="A12:A15"/>
    <mergeCell ref="C12:C15"/>
    <mergeCell ref="E12:E15"/>
    <mergeCell ref="F12:F15"/>
    <mergeCell ref="A16:A18"/>
    <mergeCell ref="B16:B18"/>
    <mergeCell ref="C16:C18"/>
    <mergeCell ref="E16:E18"/>
    <mergeCell ref="F16:F18"/>
    <mergeCell ref="A8:A11"/>
    <mergeCell ref="B8:B11"/>
    <mergeCell ref="C8:C11"/>
    <mergeCell ref="E8:E11"/>
    <mergeCell ref="F8:F11"/>
    <mergeCell ref="A2:F2"/>
    <mergeCell ref="A1:F1"/>
    <mergeCell ref="A5:A7"/>
    <mergeCell ref="C5:C7"/>
    <mergeCell ref="E5:E7"/>
    <mergeCell ref="F5:F7"/>
    <mergeCell ref="G5:G7"/>
    <mergeCell ref="G8:G11"/>
    <mergeCell ref="G12:G15"/>
    <mergeCell ref="G16:G18"/>
    <mergeCell ref="G19:G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7" workbookViewId="0">
      <selection activeCell="C5" sqref="C5:C8"/>
    </sheetView>
  </sheetViews>
  <sheetFormatPr baseColWidth="10" defaultRowHeight="15" x14ac:dyDescent="0.25"/>
  <cols>
    <col min="1" max="1" width="36.28515625" customWidth="1"/>
    <col min="2" max="2" width="20.85546875" customWidth="1"/>
    <col min="3" max="3" width="19.5703125" customWidth="1"/>
    <col min="4" max="4" width="18.28515625" customWidth="1"/>
    <col min="5" max="5" width="17.42578125" customWidth="1"/>
    <col min="6" max="6" width="16.5703125" customWidth="1"/>
    <col min="7" max="7" width="13.28515625" customWidth="1"/>
  </cols>
  <sheetData>
    <row r="1" spans="1:7" ht="15.75" x14ac:dyDescent="0.25">
      <c r="A1" s="265" t="s">
        <v>57</v>
      </c>
      <c r="B1" s="265"/>
      <c r="C1" s="265"/>
      <c r="D1" s="265"/>
      <c r="E1" s="265"/>
      <c r="F1" s="265"/>
    </row>
    <row r="2" spans="1:7" ht="15.75" customHeight="1" x14ac:dyDescent="0.25">
      <c r="A2" s="266" t="s">
        <v>58</v>
      </c>
      <c r="B2" s="266"/>
      <c r="C2" s="266"/>
      <c r="D2" s="266"/>
      <c r="E2" s="266"/>
      <c r="F2" s="266"/>
    </row>
    <row r="3" spans="1:7" ht="15.75" thickBot="1" x14ac:dyDescent="0.3"/>
    <row r="4" spans="1:7" ht="32.2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2" t="s">
        <v>5</v>
      </c>
      <c r="G4" s="1" t="s">
        <v>653</v>
      </c>
    </row>
    <row r="5" spans="1:7" ht="47.25" x14ac:dyDescent="0.25">
      <c r="A5" s="258" t="s">
        <v>496</v>
      </c>
      <c r="B5" s="250" t="s">
        <v>61</v>
      </c>
      <c r="C5" s="250" t="s">
        <v>497</v>
      </c>
      <c r="D5" s="54" t="s">
        <v>11</v>
      </c>
      <c r="E5" s="283" t="s">
        <v>486</v>
      </c>
      <c r="F5" s="283" t="s">
        <v>487</v>
      </c>
      <c r="G5" s="282">
        <v>1500000</v>
      </c>
    </row>
    <row r="6" spans="1:7" ht="31.5" x14ac:dyDescent="0.25">
      <c r="A6" s="259"/>
      <c r="B6" s="254"/>
      <c r="C6" s="254"/>
      <c r="D6" s="4" t="s">
        <v>27</v>
      </c>
      <c r="E6" s="284"/>
      <c r="F6" s="284"/>
      <c r="G6" s="245"/>
    </row>
    <row r="7" spans="1:7" ht="31.5" x14ac:dyDescent="0.25">
      <c r="A7" s="259"/>
      <c r="B7" s="254"/>
      <c r="C7" s="254"/>
      <c r="D7" s="4" t="s">
        <v>39</v>
      </c>
      <c r="E7" s="284"/>
      <c r="F7" s="284"/>
      <c r="G7" s="245"/>
    </row>
    <row r="8" spans="1:7" ht="16.5" thickBot="1" x14ac:dyDescent="0.3">
      <c r="A8" s="260"/>
      <c r="B8" s="251"/>
      <c r="C8" s="251"/>
      <c r="D8" s="6" t="s">
        <v>37</v>
      </c>
      <c r="E8" s="285"/>
      <c r="F8" s="285"/>
      <c r="G8" s="246"/>
    </row>
    <row r="9" spans="1:7" ht="47.25" x14ac:dyDescent="0.25">
      <c r="A9" s="258" t="s">
        <v>59</v>
      </c>
      <c r="B9" s="52" t="s">
        <v>53</v>
      </c>
      <c r="C9" s="250" t="s">
        <v>50</v>
      </c>
      <c r="D9" s="52" t="s">
        <v>51</v>
      </c>
      <c r="E9" s="252" t="s">
        <v>486</v>
      </c>
      <c r="F9" s="252" t="s">
        <v>487</v>
      </c>
      <c r="G9" s="244" t="s">
        <v>654</v>
      </c>
    </row>
    <row r="10" spans="1:7" ht="31.5" x14ac:dyDescent="0.25">
      <c r="A10" s="259"/>
      <c r="B10" s="52" t="s">
        <v>54</v>
      </c>
      <c r="C10" s="254"/>
      <c r="D10" s="52" t="s">
        <v>27</v>
      </c>
      <c r="E10" s="264"/>
      <c r="F10" s="264"/>
      <c r="G10" s="245"/>
    </row>
    <row r="11" spans="1:7" ht="32.25" thickBot="1" x14ac:dyDescent="0.3">
      <c r="A11" s="260"/>
      <c r="B11" s="53" t="s">
        <v>55</v>
      </c>
      <c r="C11" s="251"/>
      <c r="D11" s="11"/>
      <c r="E11" s="253"/>
      <c r="F11" s="253"/>
      <c r="G11" s="246"/>
    </row>
    <row r="12" spans="1:7" ht="31.5" x14ac:dyDescent="0.25">
      <c r="A12" s="258" t="s">
        <v>60</v>
      </c>
      <c r="B12" s="250" t="s">
        <v>61</v>
      </c>
      <c r="C12" s="52" t="s">
        <v>62</v>
      </c>
      <c r="D12" s="52" t="s">
        <v>27</v>
      </c>
      <c r="E12" s="252" t="s">
        <v>486</v>
      </c>
      <c r="F12" s="252" t="s">
        <v>487</v>
      </c>
      <c r="G12" s="282">
        <v>1500000</v>
      </c>
    </row>
    <row r="13" spans="1:7" ht="31.5" x14ac:dyDescent="0.25">
      <c r="A13" s="259"/>
      <c r="B13" s="254"/>
      <c r="C13" s="52" t="s">
        <v>63</v>
      </c>
      <c r="D13" s="52" t="s">
        <v>37</v>
      </c>
      <c r="E13" s="264"/>
      <c r="F13" s="264"/>
      <c r="G13" s="245"/>
    </row>
    <row r="14" spans="1:7" ht="32.25" thickBot="1" x14ac:dyDescent="0.3">
      <c r="A14" s="260"/>
      <c r="B14" s="251"/>
      <c r="C14" s="11"/>
      <c r="D14" s="53" t="s">
        <v>56</v>
      </c>
      <c r="E14" s="253"/>
      <c r="F14" s="253"/>
      <c r="G14" s="246"/>
    </row>
    <row r="15" spans="1:7" ht="47.25" x14ac:dyDescent="0.25">
      <c r="A15" s="250" t="s">
        <v>64</v>
      </c>
      <c r="B15" s="52" t="s">
        <v>53</v>
      </c>
      <c r="C15" s="250" t="s">
        <v>50</v>
      </c>
      <c r="D15" s="52" t="s">
        <v>51</v>
      </c>
      <c r="E15" s="252" t="s">
        <v>486</v>
      </c>
      <c r="F15" s="252" t="s">
        <v>487</v>
      </c>
      <c r="G15" s="244" t="s">
        <v>654</v>
      </c>
    </row>
    <row r="16" spans="1:7" ht="31.5" x14ac:dyDescent="0.25">
      <c r="A16" s="254"/>
      <c r="B16" s="52" t="s">
        <v>54</v>
      </c>
      <c r="C16" s="254"/>
      <c r="D16" s="52" t="s">
        <v>27</v>
      </c>
      <c r="E16" s="264"/>
      <c r="F16" s="264"/>
      <c r="G16" s="245"/>
    </row>
    <row r="17" spans="1:7" ht="32.25" thickBot="1" x14ac:dyDescent="0.3">
      <c r="A17" s="251"/>
      <c r="B17" s="53" t="s">
        <v>55</v>
      </c>
      <c r="C17" s="251"/>
      <c r="D17" s="11"/>
      <c r="E17" s="253"/>
      <c r="F17" s="253"/>
      <c r="G17" s="246"/>
    </row>
    <row r="18" spans="1:7" ht="47.25" x14ac:dyDescent="0.25">
      <c r="A18" s="258" t="s">
        <v>65</v>
      </c>
      <c r="B18" s="250" t="s">
        <v>66</v>
      </c>
      <c r="C18" s="250" t="s">
        <v>67</v>
      </c>
      <c r="D18" s="52" t="s">
        <v>11</v>
      </c>
      <c r="E18" s="252" t="s">
        <v>486</v>
      </c>
      <c r="F18" s="252" t="s">
        <v>487</v>
      </c>
      <c r="G18" s="244" t="s">
        <v>654</v>
      </c>
    </row>
    <row r="19" spans="1:7" ht="32.25" thickBot="1" x14ac:dyDescent="0.3">
      <c r="A19" s="260"/>
      <c r="B19" s="251"/>
      <c r="C19" s="251"/>
      <c r="D19" s="53" t="s">
        <v>27</v>
      </c>
      <c r="E19" s="253"/>
      <c r="F19" s="253"/>
      <c r="G19" s="246"/>
    </row>
  </sheetData>
  <mergeCells count="29">
    <mergeCell ref="A15:A17"/>
    <mergeCell ref="C15:C17"/>
    <mergeCell ref="E15:E17"/>
    <mergeCell ref="F15:F17"/>
    <mergeCell ref="A18:A19"/>
    <mergeCell ref="B18:B19"/>
    <mergeCell ref="C18:C19"/>
    <mergeCell ref="E18:E19"/>
    <mergeCell ref="F18:F19"/>
    <mergeCell ref="A9:A11"/>
    <mergeCell ref="C9:C11"/>
    <mergeCell ref="E9:E11"/>
    <mergeCell ref="F9:F11"/>
    <mergeCell ref="A12:A14"/>
    <mergeCell ref="B12:B14"/>
    <mergeCell ref="E12:E14"/>
    <mergeCell ref="F12:F14"/>
    <mergeCell ref="A1:F1"/>
    <mergeCell ref="A2:F2"/>
    <mergeCell ref="A5:A8"/>
    <mergeCell ref="B5:B8"/>
    <mergeCell ref="C5:C8"/>
    <mergeCell ref="E5:E8"/>
    <mergeCell ref="F5:F8"/>
    <mergeCell ref="G5:G8"/>
    <mergeCell ref="G9:G11"/>
    <mergeCell ref="G12:G14"/>
    <mergeCell ref="G15:G17"/>
    <mergeCell ref="G18:G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4" workbookViewId="0">
      <selection activeCell="C9" sqref="C9:C11"/>
    </sheetView>
  </sheetViews>
  <sheetFormatPr baseColWidth="10" defaultRowHeight="15" x14ac:dyDescent="0.25"/>
  <cols>
    <col min="1" max="1" width="32.5703125" customWidth="1"/>
    <col min="2" max="2" width="23.28515625" customWidth="1"/>
    <col min="3" max="3" width="20.5703125" customWidth="1"/>
    <col min="4" max="4" width="21.5703125" customWidth="1"/>
    <col min="5" max="5" width="18.7109375" customWidth="1"/>
    <col min="6" max="6" width="20.7109375" customWidth="1"/>
    <col min="7" max="7" width="13.42578125" customWidth="1"/>
  </cols>
  <sheetData>
    <row r="1" spans="1:7" ht="15.75" x14ac:dyDescent="0.25">
      <c r="A1" s="265" t="s">
        <v>68</v>
      </c>
      <c r="B1" s="265"/>
      <c r="C1" s="265"/>
      <c r="D1" s="265"/>
      <c r="E1" s="265"/>
      <c r="F1" s="265"/>
    </row>
    <row r="2" spans="1:7" ht="15.75" customHeight="1" x14ac:dyDescent="0.25">
      <c r="A2" s="266" t="s">
        <v>69</v>
      </c>
      <c r="B2" s="266"/>
      <c r="C2" s="266"/>
      <c r="D2" s="266"/>
      <c r="E2" s="266"/>
      <c r="F2" s="266"/>
    </row>
    <row r="3" spans="1:7" ht="15.75" thickBot="1" x14ac:dyDescent="0.3"/>
    <row r="4" spans="1:7" ht="32.2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2" t="s">
        <v>5</v>
      </c>
      <c r="G4" s="1" t="s">
        <v>653</v>
      </c>
    </row>
    <row r="5" spans="1:7" ht="31.5" customHeight="1" x14ac:dyDescent="0.25">
      <c r="A5" s="250" t="s">
        <v>498</v>
      </c>
      <c r="B5" s="250" t="s">
        <v>499</v>
      </c>
      <c r="C5" s="250" t="s">
        <v>500</v>
      </c>
      <c r="D5" s="54" t="s">
        <v>11</v>
      </c>
      <c r="E5" s="283" t="s">
        <v>486</v>
      </c>
      <c r="F5" s="283" t="s">
        <v>487</v>
      </c>
      <c r="G5" s="245" t="s">
        <v>654</v>
      </c>
    </row>
    <row r="6" spans="1:7" ht="31.5" x14ac:dyDescent="0.25">
      <c r="A6" s="254"/>
      <c r="B6" s="254"/>
      <c r="C6" s="254"/>
      <c r="D6" s="4" t="s">
        <v>27</v>
      </c>
      <c r="E6" s="284"/>
      <c r="F6" s="284"/>
      <c r="G6" s="245"/>
    </row>
    <row r="7" spans="1:7" ht="31.5" x14ac:dyDescent="0.25">
      <c r="A7" s="254"/>
      <c r="B7" s="254"/>
      <c r="C7" s="254"/>
      <c r="D7" s="4" t="s">
        <v>39</v>
      </c>
      <c r="E7" s="284"/>
      <c r="F7" s="284"/>
      <c r="G7" s="245"/>
    </row>
    <row r="8" spans="1:7" ht="16.5" thickBot="1" x14ac:dyDescent="0.3">
      <c r="A8" s="251"/>
      <c r="B8" s="251"/>
      <c r="C8" s="251"/>
      <c r="D8" s="6" t="s">
        <v>37</v>
      </c>
      <c r="E8" s="285"/>
      <c r="F8" s="285"/>
      <c r="G8" s="246"/>
    </row>
    <row r="9" spans="1:7" ht="31.5" x14ac:dyDescent="0.25">
      <c r="A9" s="258" t="s">
        <v>501</v>
      </c>
      <c r="B9" s="4" t="s">
        <v>53</v>
      </c>
      <c r="C9" s="250" t="s">
        <v>75</v>
      </c>
      <c r="D9" s="4" t="s">
        <v>27</v>
      </c>
      <c r="E9" s="267" t="s">
        <v>486</v>
      </c>
      <c r="F9" s="267" t="s">
        <v>487</v>
      </c>
      <c r="G9" s="244" t="s">
        <v>654</v>
      </c>
    </row>
    <row r="10" spans="1:7" ht="31.5" x14ac:dyDescent="0.25">
      <c r="A10" s="259"/>
      <c r="B10" s="4" t="s">
        <v>54</v>
      </c>
      <c r="C10" s="254"/>
      <c r="D10" s="4" t="s">
        <v>39</v>
      </c>
      <c r="E10" s="268"/>
      <c r="F10" s="268"/>
      <c r="G10" s="245"/>
    </row>
    <row r="11" spans="1:7" ht="32.25" thickBot="1" x14ac:dyDescent="0.3">
      <c r="A11" s="260"/>
      <c r="B11" s="6" t="s">
        <v>55</v>
      </c>
      <c r="C11" s="251"/>
      <c r="D11" s="6" t="s">
        <v>37</v>
      </c>
      <c r="E11" s="269"/>
      <c r="F11" s="269"/>
      <c r="G11" s="246"/>
    </row>
    <row r="12" spans="1:7" ht="31.5" x14ac:dyDescent="0.25">
      <c r="A12" s="258" t="s">
        <v>70</v>
      </c>
      <c r="B12" s="250" t="s">
        <v>49</v>
      </c>
      <c r="C12" s="250" t="s">
        <v>71</v>
      </c>
      <c r="D12" s="52" t="s">
        <v>11</v>
      </c>
      <c r="E12" s="252" t="s">
        <v>486</v>
      </c>
      <c r="F12" s="252" t="s">
        <v>487</v>
      </c>
      <c r="G12" s="244" t="s">
        <v>654</v>
      </c>
    </row>
    <row r="13" spans="1:7" ht="32.25" thickBot="1" x14ac:dyDescent="0.3">
      <c r="A13" s="260"/>
      <c r="B13" s="251"/>
      <c r="C13" s="251"/>
      <c r="D13" s="53" t="s">
        <v>27</v>
      </c>
      <c r="E13" s="253"/>
      <c r="F13" s="253"/>
      <c r="G13" s="246"/>
    </row>
    <row r="14" spans="1:7" ht="31.5" x14ac:dyDescent="0.25">
      <c r="A14" s="258" t="s">
        <v>72</v>
      </c>
      <c r="B14" s="250" t="s">
        <v>73</v>
      </c>
      <c r="C14" s="250" t="s">
        <v>74</v>
      </c>
      <c r="D14" s="52" t="s">
        <v>11</v>
      </c>
      <c r="E14" s="252" t="s">
        <v>486</v>
      </c>
      <c r="F14" s="252" t="s">
        <v>487</v>
      </c>
      <c r="G14" s="244" t="s">
        <v>654</v>
      </c>
    </row>
    <row r="15" spans="1:7" ht="32.25" thickBot="1" x14ac:dyDescent="0.3">
      <c r="A15" s="260"/>
      <c r="B15" s="251"/>
      <c r="C15" s="251"/>
      <c r="D15" s="53" t="s">
        <v>27</v>
      </c>
      <c r="E15" s="253"/>
      <c r="F15" s="253"/>
      <c r="G15" s="246"/>
    </row>
    <row r="16" spans="1:7" ht="31.5" x14ac:dyDescent="0.25">
      <c r="A16" s="258" t="s">
        <v>76</v>
      </c>
      <c r="B16" s="250" t="s">
        <v>77</v>
      </c>
      <c r="C16" s="250" t="s">
        <v>78</v>
      </c>
      <c r="D16" s="52" t="s">
        <v>39</v>
      </c>
      <c r="E16" s="252" t="s">
        <v>486</v>
      </c>
      <c r="F16" s="252" t="s">
        <v>487</v>
      </c>
      <c r="G16" s="244" t="s">
        <v>654</v>
      </c>
    </row>
    <row r="17" spans="1:7" ht="16.5" thickBot="1" x14ac:dyDescent="0.3">
      <c r="A17" s="260"/>
      <c r="B17" s="251"/>
      <c r="C17" s="251"/>
      <c r="D17" s="53" t="s">
        <v>37</v>
      </c>
      <c r="E17" s="253"/>
      <c r="F17" s="253"/>
      <c r="G17" s="246"/>
    </row>
    <row r="18" spans="1:7" ht="31.5" x14ac:dyDescent="0.25">
      <c r="A18" s="250" t="s">
        <v>79</v>
      </c>
      <c r="B18" s="250" t="s">
        <v>80</v>
      </c>
      <c r="C18" s="250" t="s">
        <v>75</v>
      </c>
      <c r="D18" s="52" t="s">
        <v>11</v>
      </c>
      <c r="E18" s="283" t="s">
        <v>486</v>
      </c>
      <c r="F18" s="283" t="s">
        <v>487</v>
      </c>
      <c r="G18" s="245" t="s">
        <v>654</v>
      </c>
    </row>
    <row r="19" spans="1:7" ht="31.5" x14ac:dyDescent="0.25">
      <c r="A19" s="254"/>
      <c r="B19" s="254"/>
      <c r="C19" s="254"/>
      <c r="D19" s="52" t="s">
        <v>27</v>
      </c>
      <c r="E19" s="284"/>
      <c r="F19" s="284"/>
      <c r="G19" s="245"/>
    </row>
    <row r="20" spans="1:7" ht="31.5" x14ac:dyDescent="0.25">
      <c r="A20" s="254"/>
      <c r="B20" s="254"/>
      <c r="C20" s="254"/>
      <c r="D20" s="52" t="s">
        <v>39</v>
      </c>
      <c r="E20" s="284"/>
      <c r="F20" s="284"/>
      <c r="G20" s="245"/>
    </row>
    <row r="21" spans="1:7" ht="16.5" thickBot="1" x14ac:dyDescent="0.3">
      <c r="A21" s="251"/>
      <c r="B21" s="251"/>
      <c r="C21" s="251"/>
      <c r="D21" s="53" t="s">
        <v>37</v>
      </c>
      <c r="E21" s="285"/>
      <c r="F21" s="285"/>
      <c r="G21" s="246"/>
    </row>
  </sheetData>
  <mergeCells count="37">
    <mergeCell ref="A18:A21"/>
    <mergeCell ref="B18:B21"/>
    <mergeCell ref="C18:C21"/>
    <mergeCell ref="E18:E21"/>
    <mergeCell ref="F18:F21"/>
    <mergeCell ref="A16:A17"/>
    <mergeCell ref="B16:B17"/>
    <mergeCell ref="C16:C17"/>
    <mergeCell ref="E16:E17"/>
    <mergeCell ref="F16:F17"/>
    <mergeCell ref="A14:A15"/>
    <mergeCell ref="B14:B15"/>
    <mergeCell ref="C14:C15"/>
    <mergeCell ref="E14:E15"/>
    <mergeCell ref="F14:F15"/>
    <mergeCell ref="A9:A11"/>
    <mergeCell ref="C9:C11"/>
    <mergeCell ref="E9:E11"/>
    <mergeCell ref="F9:F11"/>
    <mergeCell ref="A12:A13"/>
    <mergeCell ref="B12:B13"/>
    <mergeCell ref="C12:C13"/>
    <mergeCell ref="E12:E13"/>
    <mergeCell ref="F12:F13"/>
    <mergeCell ref="A2:F2"/>
    <mergeCell ref="A1:F1"/>
    <mergeCell ref="A5:A8"/>
    <mergeCell ref="B5:B8"/>
    <mergeCell ref="C5:C8"/>
    <mergeCell ref="E5:E8"/>
    <mergeCell ref="F5:F8"/>
    <mergeCell ref="G18:G21"/>
    <mergeCell ref="G5:G8"/>
    <mergeCell ref="G9:G11"/>
    <mergeCell ref="G12:G13"/>
    <mergeCell ref="G14:G15"/>
    <mergeCell ref="G16:G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23" sqref="I23"/>
    </sheetView>
  </sheetViews>
  <sheetFormatPr baseColWidth="10" defaultRowHeight="15" x14ac:dyDescent="0.25"/>
  <cols>
    <col min="1" max="1" width="35" customWidth="1"/>
    <col min="2" max="2" width="19.7109375" customWidth="1"/>
    <col min="3" max="3" width="21.5703125" customWidth="1"/>
    <col min="4" max="4" width="22.42578125" customWidth="1"/>
    <col min="5" max="5" width="18.28515625" customWidth="1"/>
    <col min="6" max="6" width="15.7109375" customWidth="1"/>
    <col min="7" max="7" width="14" customWidth="1"/>
  </cols>
  <sheetData>
    <row r="1" spans="1:7" ht="15.75" x14ac:dyDescent="0.25">
      <c r="A1" s="287" t="s">
        <v>81</v>
      </c>
      <c r="B1" s="287"/>
      <c r="C1" s="287"/>
      <c r="D1" s="287"/>
      <c r="E1" s="287"/>
      <c r="F1" s="287"/>
    </row>
    <row r="2" spans="1:7" ht="15.75" customHeight="1" x14ac:dyDescent="0.25">
      <c r="A2" s="286" t="s">
        <v>82</v>
      </c>
      <c r="B2" s="286"/>
      <c r="C2" s="286"/>
      <c r="D2" s="286"/>
      <c r="E2" s="286"/>
      <c r="F2" s="286"/>
    </row>
    <row r="3" spans="1:7" ht="15.75" thickBot="1" x14ac:dyDescent="0.3"/>
    <row r="4" spans="1:7" ht="32.2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2" t="s">
        <v>5</v>
      </c>
      <c r="G4" s="1" t="s">
        <v>653</v>
      </c>
    </row>
    <row r="5" spans="1:7" ht="31.5" x14ac:dyDescent="0.25">
      <c r="A5" s="258" t="s">
        <v>83</v>
      </c>
      <c r="B5" s="250" t="s">
        <v>84</v>
      </c>
      <c r="C5" s="52" t="s">
        <v>85</v>
      </c>
      <c r="D5" s="52" t="s">
        <v>11</v>
      </c>
      <c r="E5" s="270" t="s">
        <v>486</v>
      </c>
      <c r="F5" s="270" t="s">
        <v>487</v>
      </c>
      <c r="G5" s="244" t="s">
        <v>654</v>
      </c>
    </row>
    <row r="6" spans="1:7" ht="31.5" x14ac:dyDescent="0.25">
      <c r="A6" s="259"/>
      <c r="B6" s="254"/>
      <c r="C6" s="52" t="s">
        <v>86</v>
      </c>
      <c r="D6" s="52" t="s">
        <v>13</v>
      </c>
      <c r="E6" s="271"/>
      <c r="F6" s="271"/>
      <c r="G6" s="245"/>
    </row>
    <row r="7" spans="1:7" ht="31.5" x14ac:dyDescent="0.25">
      <c r="A7" s="259"/>
      <c r="B7" s="254"/>
      <c r="C7" s="10"/>
      <c r="D7" s="52" t="s">
        <v>39</v>
      </c>
      <c r="E7" s="271"/>
      <c r="F7" s="271"/>
      <c r="G7" s="245"/>
    </row>
    <row r="8" spans="1:7" ht="15.75" x14ac:dyDescent="0.25">
      <c r="A8" s="259"/>
      <c r="B8" s="254"/>
      <c r="C8" s="10"/>
      <c r="D8" s="52" t="s">
        <v>37</v>
      </c>
      <c r="E8" s="271"/>
      <c r="F8" s="271"/>
      <c r="G8" s="245"/>
    </row>
    <row r="9" spans="1:7" ht="16.5" thickBot="1" x14ac:dyDescent="0.3">
      <c r="A9" s="260"/>
      <c r="B9" s="251"/>
      <c r="C9" s="11"/>
      <c r="D9" s="53" t="s">
        <v>56</v>
      </c>
      <c r="E9" s="272"/>
      <c r="F9" s="272"/>
      <c r="G9" s="246"/>
    </row>
    <row r="10" spans="1:7" ht="31.5" x14ac:dyDescent="0.25">
      <c r="A10" s="258" t="s">
        <v>87</v>
      </c>
      <c r="B10" s="250" t="s">
        <v>84</v>
      </c>
      <c r="C10" s="250" t="s">
        <v>88</v>
      </c>
      <c r="D10" s="52" t="s">
        <v>11</v>
      </c>
      <c r="E10" s="270" t="s">
        <v>486</v>
      </c>
      <c r="F10" s="270" t="s">
        <v>487</v>
      </c>
      <c r="G10" s="244" t="s">
        <v>654</v>
      </c>
    </row>
    <row r="11" spans="1:7" ht="15.75" x14ac:dyDescent="0.25">
      <c r="A11" s="259"/>
      <c r="B11" s="254"/>
      <c r="C11" s="254"/>
      <c r="D11" s="52" t="s">
        <v>13</v>
      </c>
      <c r="E11" s="271"/>
      <c r="F11" s="271"/>
      <c r="G11" s="245"/>
    </row>
    <row r="12" spans="1:7" ht="31.5" x14ac:dyDescent="0.25">
      <c r="A12" s="259"/>
      <c r="B12" s="254"/>
      <c r="C12" s="254"/>
      <c r="D12" s="52" t="s">
        <v>39</v>
      </c>
      <c r="E12" s="271"/>
      <c r="F12" s="271"/>
      <c r="G12" s="245"/>
    </row>
    <row r="13" spans="1:7" ht="15.75" x14ac:dyDescent="0.25">
      <c r="A13" s="259"/>
      <c r="B13" s="254"/>
      <c r="C13" s="254"/>
      <c r="D13" s="52" t="s">
        <v>37</v>
      </c>
      <c r="E13" s="271"/>
      <c r="F13" s="271"/>
      <c r="G13" s="245"/>
    </row>
    <row r="14" spans="1:7" ht="16.5" customHeight="1" thickBot="1" x14ac:dyDescent="0.3">
      <c r="A14" s="260"/>
      <c r="B14" s="251"/>
      <c r="C14" s="251"/>
      <c r="D14" s="53" t="s">
        <v>56</v>
      </c>
      <c r="E14" s="272"/>
      <c r="F14" s="272"/>
      <c r="G14" s="246"/>
    </row>
    <row r="15" spans="1:7" ht="31.5" x14ac:dyDescent="0.25">
      <c r="A15" s="250" t="s">
        <v>89</v>
      </c>
      <c r="B15" s="250" t="s">
        <v>84</v>
      </c>
      <c r="C15" s="250" t="s">
        <v>90</v>
      </c>
      <c r="D15" s="52" t="s">
        <v>11</v>
      </c>
      <c r="E15" s="252" t="s">
        <v>486</v>
      </c>
      <c r="F15" s="252" t="s">
        <v>487</v>
      </c>
      <c r="G15" s="244" t="s">
        <v>654</v>
      </c>
    </row>
    <row r="16" spans="1:7" ht="15.75" x14ac:dyDescent="0.25">
      <c r="A16" s="254"/>
      <c r="B16" s="254"/>
      <c r="C16" s="254"/>
      <c r="D16" s="52" t="s">
        <v>13</v>
      </c>
      <c r="E16" s="264"/>
      <c r="F16" s="264"/>
      <c r="G16" s="245"/>
    </row>
    <row r="17" spans="1:7" ht="16.5" thickBot="1" x14ac:dyDescent="0.3">
      <c r="A17" s="251"/>
      <c r="B17" s="251"/>
      <c r="C17" s="251"/>
      <c r="D17" s="53"/>
      <c r="E17" s="253"/>
      <c r="F17" s="253"/>
      <c r="G17" s="246"/>
    </row>
    <row r="18" spans="1:7" ht="141" customHeight="1" x14ac:dyDescent="0.25">
      <c r="A18" s="258" t="s">
        <v>91</v>
      </c>
      <c r="B18" s="250" t="s">
        <v>92</v>
      </c>
      <c r="C18" s="250" t="s">
        <v>93</v>
      </c>
      <c r="D18" s="52" t="s">
        <v>11</v>
      </c>
      <c r="E18" s="252" t="s">
        <v>486</v>
      </c>
      <c r="F18" s="252" t="s">
        <v>487</v>
      </c>
      <c r="G18" s="244" t="s">
        <v>654</v>
      </c>
    </row>
    <row r="19" spans="1:7" ht="15" customHeight="1" x14ac:dyDescent="0.25">
      <c r="A19" s="259"/>
      <c r="B19" s="254"/>
      <c r="C19" s="254"/>
      <c r="D19" s="52"/>
      <c r="E19" s="264"/>
      <c r="F19" s="264"/>
      <c r="G19" s="245"/>
    </row>
    <row r="20" spans="1:7" ht="15.75" customHeight="1" thickBot="1" x14ac:dyDescent="0.3">
      <c r="A20" s="260"/>
      <c r="B20" s="251"/>
      <c r="C20" s="251"/>
      <c r="D20" s="53"/>
      <c r="E20" s="253"/>
      <c r="F20" s="253"/>
      <c r="G20" s="246"/>
    </row>
    <row r="21" spans="1:7" ht="31.5" x14ac:dyDescent="0.25">
      <c r="A21" s="276" t="s">
        <v>502</v>
      </c>
      <c r="B21" s="250" t="s">
        <v>503</v>
      </c>
      <c r="C21" s="261" t="s">
        <v>88</v>
      </c>
      <c r="D21" s="54" t="s">
        <v>39</v>
      </c>
      <c r="E21" s="267" t="s">
        <v>486</v>
      </c>
      <c r="F21" s="267" t="s">
        <v>487</v>
      </c>
      <c r="G21" s="244" t="s">
        <v>654</v>
      </c>
    </row>
    <row r="22" spans="1:7" ht="15.75" x14ac:dyDescent="0.25">
      <c r="A22" s="277"/>
      <c r="B22" s="254"/>
      <c r="C22" s="262"/>
      <c r="D22" s="4" t="s">
        <v>37</v>
      </c>
      <c r="E22" s="268"/>
      <c r="F22" s="268"/>
      <c r="G22" s="245"/>
    </row>
    <row r="23" spans="1:7" ht="16.5" thickBot="1" x14ac:dyDescent="0.3">
      <c r="A23" s="278"/>
      <c r="B23" s="251"/>
      <c r="C23" s="263"/>
      <c r="D23" s="6" t="s">
        <v>56</v>
      </c>
      <c r="E23" s="269"/>
      <c r="F23" s="269"/>
      <c r="G23" s="246"/>
    </row>
    <row r="24" spans="1:7" ht="31.5" x14ac:dyDescent="0.25">
      <c r="A24" s="250" t="s">
        <v>504</v>
      </c>
      <c r="B24" s="250" t="s">
        <v>505</v>
      </c>
      <c r="C24" s="261" t="s">
        <v>93</v>
      </c>
      <c r="D24" s="54" t="s">
        <v>11</v>
      </c>
      <c r="E24" s="267" t="s">
        <v>486</v>
      </c>
      <c r="F24" s="267" t="s">
        <v>487</v>
      </c>
      <c r="G24" s="244" t="s">
        <v>654</v>
      </c>
    </row>
    <row r="25" spans="1:7" ht="15.75" x14ac:dyDescent="0.25">
      <c r="A25" s="254"/>
      <c r="B25" s="254"/>
      <c r="C25" s="262"/>
      <c r="D25" s="4" t="s">
        <v>13</v>
      </c>
      <c r="E25" s="268"/>
      <c r="F25" s="268"/>
      <c r="G25" s="245"/>
    </row>
    <row r="26" spans="1:7" ht="16.5" thickBot="1" x14ac:dyDescent="0.3">
      <c r="A26" s="251"/>
      <c r="B26" s="251"/>
      <c r="C26" s="263"/>
      <c r="D26" s="6"/>
      <c r="E26" s="269"/>
      <c r="F26" s="269"/>
      <c r="G26" s="246"/>
    </row>
  </sheetData>
  <mergeCells count="37">
    <mergeCell ref="A2:F2"/>
    <mergeCell ref="A1:F1"/>
    <mergeCell ref="A18:A20"/>
    <mergeCell ref="B18:B20"/>
    <mergeCell ref="C18:C20"/>
    <mergeCell ref="E18:E20"/>
    <mergeCell ref="F18:F20"/>
    <mergeCell ref="A15:A17"/>
    <mergeCell ref="B15:B17"/>
    <mergeCell ref="C15:C17"/>
    <mergeCell ref="E15:E17"/>
    <mergeCell ref="F15:F17"/>
    <mergeCell ref="A5:A9"/>
    <mergeCell ref="B5:B9"/>
    <mergeCell ref="E5:E9"/>
    <mergeCell ref="F5:F9"/>
    <mergeCell ref="A10:A14"/>
    <mergeCell ref="B10:B14"/>
    <mergeCell ref="C10:C14"/>
    <mergeCell ref="E10:E14"/>
    <mergeCell ref="F10:F14"/>
    <mergeCell ref="A21:A23"/>
    <mergeCell ref="B21:B23"/>
    <mergeCell ref="C21:C23"/>
    <mergeCell ref="E21:E23"/>
    <mergeCell ref="F21:F23"/>
    <mergeCell ref="A24:A26"/>
    <mergeCell ref="B24:B26"/>
    <mergeCell ref="C24:C26"/>
    <mergeCell ref="E24:E26"/>
    <mergeCell ref="F24:F26"/>
    <mergeCell ref="G24:G26"/>
    <mergeCell ref="G5:G9"/>
    <mergeCell ref="G10:G14"/>
    <mergeCell ref="G15:G17"/>
    <mergeCell ref="G18:G20"/>
    <mergeCell ref="G21:G2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4" workbookViewId="0">
      <selection activeCell="C7" sqref="C7:C11"/>
    </sheetView>
  </sheetViews>
  <sheetFormatPr baseColWidth="10" defaultRowHeight="15" x14ac:dyDescent="0.25"/>
  <cols>
    <col min="1" max="1" width="43.42578125" customWidth="1"/>
    <col min="2" max="2" width="27.42578125" customWidth="1"/>
    <col min="3" max="3" width="28.140625" customWidth="1"/>
    <col min="4" max="4" width="25" customWidth="1"/>
    <col min="5" max="5" width="20.140625" customWidth="1"/>
    <col min="6" max="6" width="19" customWidth="1"/>
    <col min="7" max="7" width="15.5703125" customWidth="1"/>
  </cols>
  <sheetData>
    <row r="3" spans="1:7" ht="15.75" x14ac:dyDescent="0.25">
      <c r="A3" s="287" t="s">
        <v>94</v>
      </c>
      <c r="B3" s="287"/>
      <c r="C3" s="287"/>
      <c r="D3" s="287"/>
      <c r="E3" s="287"/>
      <c r="F3" s="287"/>
    </row>
    <row r="4" spans="1:7" ht="15.75" x14ac:dyDescent="0.25">
      <c r="A4" s="12" t="s">
        <v>95</v>
      </c>
    </row>
    <row r="5" spans="1:7" ht="15.75" thickBot="1" x14ac:dyDescent="0.3"/>
    <row r="6" spans="1:7" ht="32.25" thickBot="1" x14ac:dyDescent="0.3">
      <c r="A6" s="1" t="s">
        <v>0</v>
      </c>
      <c r="B6" s="2" t="s">
        <v>1</v>
      </c>
      <c r="C6" s="2" t="s">
        <v>2</v>
      </c>
      <c r="D6" s="3" t="s">
        <v>3</v>
      </c>
      <c r="E6" s="2" t="s">
        <v>4</v>
      </c>
      <c r="F6" s="2" t="s">
        <v>5</v>
      </c>
      <c r="G6" s="1" t="s">
        <v>653</v>
      </c>
    </row>
    <row r="7" spans="1:7" ht="31.5" x14ac:dyDescent="0.25">
      <c r="A7" s="288" t="s">
        <v>506</v>
      </c>
      <c r="B7" s="250" t="s">
        <v>507</v>
      </c>
      <c r="C7" s="250" t="s">
        <v>508</v>
      </c>
      <c r="D7" s="54" t="s">
        <v>11</v>
      </c>
      <c r="E7" s="283" t="s">
        <v>486</v>
      </c>
      <c r="F7" s="283" t="s">
        <v>487</v>
      </c>
      <c r="G7" s="244" t="s">
        <v>654</v>
      </c>
    </row>
    <row r="8" spans="1:7" ht="15.75" x14ac:dyDescent="0.25">
      <c r="A8" s="289"/>
      <c r="B8" s="254"/>
      <c r="C8" s="254"/>
      <c r="D8" s="4" t="s">
        <v>13</v>
      </c>
      <c r="E8" s="284"/>
      <c r="F8" s="284"/>
      <c r="G8" s="245"/>
    </row>
    <row r="9" spans="1:7" ht="15.75" x14ac:dyDescent="0.25">
      <c r="A9" s="289"/>
      <c r="B9" s="254"/>
      <c r="C9" s="254"/>
      <c r="D9" s="4" t="s">
        <v>39</v>
      </c>
      <c r="E9" s="284"/>
      <c r="F9" s="284"/>
      <c r="G9" s="245"/>
    </row>
    <row r="10" spans="1:7" ht="15.75" x14ac:dyDescent="0.25">
      <c r="A10" s="289"/>
      <c r="B10" s="254"/>
      <c r="C10" s="254"/>
      <c r="D10" s="4" t="s">
        <v>37</v>
      </c>
      <c r="E10" s="284"/>
      <c r="F10" s="284"/>
      <c r="G10" s="245"/>
    </row>
    <row r="11" spans="1:7" ht="16.5" thickBot="1" x14ac:dyDescent="0.3">
      <c r="A11" s="290"/>
      <c r="B11" s="251"/>
      <c r="C11" s="251"/>
      <c r="D11" s="6" t="s">
        <v>56</v>
      </c>
      <c r="E11" s="285"/>
      <c r="F11" s="285"/>
      <c r="G11" s="246"/>
    </row>
    <row r="12" spans="1:7" ht="30.75" customHeight="1" x14ac:dyDescent="0.25">
      <c r="A12" s="250" t="s">
        <v>509</v>
      </c>
      <c r="B12" s="250" t="s">
        <v>510</v>
      </c>
      <c r="C12" s="261" t="s">
        <v>511</v>
      </c>
      <c r="D12" s="54" t="s">
        <v>512</v>
      </c>
      <c r="E12" s="267" t="s">
        <v>486</v>
      </c>
      <c r="F12" s="267" t="s">
        <v>487</v>
      </c>
      <c r="G12" s="244" t="s">
        <v>654</v>
      </c>
    </row>
    <row r="13" spans="1:7" ht="15.75" x14ac:dyDescent="0.25">
      <c r="A13" s="254"/>
      <c r="B13" s="254"/>
      <c r="C13" s="262"/>
      <c r="D13" s="4" t="s">
        <v>37</v>
      </c>
      <c r="E13" s="268"/>
      <c r="F13" s="268"/>
      <c r="G13" s="245"/>
    </row>
    <row r="14" spans="1:7" ht="16.5" thickBot="1" x14ac:dyDescent="0.3">
      <c r="A14" s="251"/>
      <c r="B14" s="251"/>
      <c r="C14" s="263"/>
      <c r="D14" s="6" t="s">
        <v>56</v>
      </c>
      <c r="E14" s="269"/>
      <c r="F14" s="269"/>
      <c r="G14" s="246"/>
    </row>
    <row r="15" spans="1:7" ht="31.5" x14ac:dyDescent="0.25">
      <c r="A15" s="276" t="s">
        <v>96</v>
      </c>
      <c r="B15" s="250" t="s">
        <v>97</v>
      </c>
      <c r="C15" s="250" t="s">
        <v>98</v>
      </c>
      <c r="D15" s="52" t="s">
        <v>51</v>
      </c>
      <c r="E15" s="252" t="s">
        <v>486</v>
      </c>
      <c r="F15" s="252" t="s">
        <v>487</v>
      </c>
      <c r="G15" s="345" t="s">
        <v>654</v>
      </c>
    </row>
    <row r="16" spans="1:7" ht="16.5" thickBot="1" x14ac:dyDescent="0.3">
      <c r="A16" s="278"/>
      <c r="B16" s="251"/>
      <c r="C16" s="251"/>
      <c r="D16" s="53" t="s">
        <v>23</v>
      </c>
      <c r="E16" s="253"/>
      <c r="F16" s="253"/>
      <c r="G16" s="346"/>
    </row>
    <row r="17" spans="1:7" ht="31.5" x14ac:dyDescent="0.25">
      <c r="A17" s="276" t="s">
        <v>99</v>
      </c>
      <c r="B17" s="250" t="s">
        <v>100</v>
      </c>
      <c r="C17" s="250" t="s">
        <v>101</v>
      </c>
      <c r="D17" s="52" t="s">
        <v>51</v>
      </c>
      <c r="E17" s="252" t="s">
        <v>486</v>
      </c>
      <c r="F17" s="252" t="s">
        <v>487</v>
      </c>
      <c r="G17" s="244" t="s">
        <v>654</v>
      </c>
    </row>
    <row r="18" spans="1:7" ht="15.75" x14ac:dyDescent="0.25">
      <c r="A18" s="277"/>
      <c r="B18" s="254"/>
      <c r="C18" s="254"/>
      <c r="D18" s="52" t="s">
        <v>23</v>
      </c>
      <c r="E18" s="264"/>
      <c r="F18" s="264"/>
      <c r="G18" s="245"/>
    </row>
    <row r="19" spans="1:7" ht="16.5" thickBot="1" x14ac:dyDescent="0.3">
      <c r="A19" s="278"/>
      <c r="B19" s="251"/>
      <c r="C19" s="251"/>
      <c r="D19" s="53" t="s">
        <v>27</v>
      </c>
      <c r="E19" s="253"/>
      <c r="F19" s="253"/>
      <c r="G19" s="246"/>
    </row>
    <row r="20" spans="1:7" ht="48" thickBot="1" x14ac:dyDescent="0.3">
      <c r="A20" s="237" t="s">
        <v>102</v>
      </c>
      <c r="B20" s="53" t="s">
        <v>103</v>
      </c>
      <c r="C20" s="53" t="s">
        <v>104</v>
      </c>
      <c r="D20" s="53" t="s">
        <v>105</v>
      </c>
      <c r="E20" s="58" t="s">
        <v>486</v>
      </c>
      <c r="F20" s="58" t="s">
        <v>487</v>
      </c>
      <c r="G20" s="347">
        <v>33937200</v>
      </c>
    </row>
    <row r="21" spans="1:7" ht="48" thickBot="1" x14ac:dyDescent="0.3">
      <c r="A21" s="237" t="s">
        <v>106</v>
      </c>
      <c r="B21" s="53" t="s">
        <v>107</v>
      </c>
      <c r="C21" s="53" t="s">
        <v>108</v>
      </c>
      <c r="D21" s="53" t="s">
        <v>105</v>
      </c>
      <c r="E21" s="58" t="s">
        <v>486</v>
      </c>
      <c r="F21" s="58" t="s">
        <v>487</v>
      </c>
      <c r="G21" s="347">
        <v>7551784</v>
      </c>
    </row>
    <row r="22" spans="1:7" ht="31.5" x14ac:dyDescent="0.25">
      <c r="A22" s="250" t="s">
        <v>109</v>
      </c>
      <c r="B22" s="250" t="s">
        <v>110</v>
      </c>
      <c r="C22" s="250" t="s">
        <v>111</v>
      </c>
      <c r="D22" s="52" t="s">
        <v>112</v>
      </c>
      <c r="E22" s="252" t="s">
        <v>486</v>
      </c>
      <c r="F22" s="270" t="s">
        <v>487</v>
      </c>
      <c r="G22" s="244" t="s">
        <v>654</v>
      </c>
    </row>
    <row r="23" spans="1:7" ht="15.75" x14ac:dyDescent="0.25">
      <c r="A23" s="254"/>
      <c r="B23" s="254"/>
      <c r="C23" s="254"/>
      <c r="D23" s="52" t="s">
        <v>23</v>
      </c>
      <c r="E23" s="264"/>
      <c r="F23" s="271"/>
      <c r="G23" s="245"/>
    </row>
    <row r="24" spans="1:7" ht="16.5" thickBot="1" x14ac:dyDescent="0.3">
      <c r="A24" s="251"/>
      <c r="B24" s="251"/>
      <c r="C24" s="251"/>
      <c r="D24" s="53" t="s">
        <v>113</v>
      </c>
      <c r="E24" s="253"/>
      <c r="F24" s="272"/>
      <c r="G24" s="246"/>
    </row>
    <row r="25" spans="1:7" ht="15.75" customHeight="1" x14ac:dyDescent="0.25"/>
  </sheetData>
  <mergeCells count="31">
    <mergeCell ref="G7:G11"/>
    <mergeCell ref="G12:G14"/>
    <mergeCell ref="G15:G16"/>
    <mergeCell ref="G17:G19"/>
    <mergeCell ref="G22:G24"/>
    <mergeCell ref="A3:F3"/>
    <mergeCell ref="A7:A11"/>
    <mergeCell ref="B7:B11"/>
    <mergeCell ref="C7:C11"/>
    <mergeCell ref="E7:E11"/>
    <mergeCell ref="F7:F11"/>
    <mergeCell ref="A12:A14"/>
    <mergeCell ref="B12:B14"/>
    <mergeCell ref="C12:C14"/>
    <mergeCell ref="E12:E14"/>
    <mergeCell ref="F12:F14"/>
    <mergeCell ref="A15:A16"/>
    <mergeCell ref="B15:B16"/>
    <mergeCell ref="C15:C16"/>
    <mergeCell ref="E15:E16"/>
    <mergeCell ref="F15:F16"/>
    <mergeCell ref="A17:A19"/>
    <mergeCell ref="B17:B19"/>
    <mergeCell ref="C17:C19"/>
    <mergeCell ref="E17:E19"/>
    <mergeCell ref="F17:F19"/>
    <mergeCell ref="A22:A24"/>
    <mergeCell ref="B22:B24"/>
    <mergeCell ref="C22:C24"/>
    <mergeCell ref="E22:E24"/>
    <mergeCell ref="F22:F2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I30" sqref="I30"/>
    </sheetView>
  </sheetViews>
  <sheetFormatPr baseColWidth="10" defaultRowHeight="15" x14ac:dyDescent="0.25"/>
  <cols>
    <col min="1" max="1" width="31.85546875" customWidth="1"/>
    <col min="2" max="2" width="23" customWidth="1"/>
    <col min="3" max="3" width="27.140625" customWidth="1"/>
    <col min="4" max="4" width="22.140625" customWidth="1"/>
    <col min="5" max="5" width="21.28515625" customWidth="1"/>
    <col min="6" max="6" width="18.5703125" customWidth="1"/>
    <col min="7" max="7" width="14.28515625" customWidth="1"/>
    <col min="10" max="10" width="12.140625" bestFit="1" customWidth="1"/>
  </cols>
  <sheetData>
    <row r="1" spans="1:7" ht="15.75" x14ac:dyDescent="0.25">
      <c r="A1" s="265" t="s">
        <v>114</v>
      </c>
      <c r="B1" s="265"/>
      <c r="C1" s="265"/>
      <c r="D1" s="265"/>
      <c r="E1" s="265"/>
      <c r="F1" s="265"/>
    </row>
    <row r="2" spans="1:7" ht="15.75" customHeight="1" x14ac:dyDescent="0.25">
      <c r="A2" s="266" t="s">
        <v>115</v>
      </c>
      <c r="B2" s="266"/>
      <c r="C2" s="266"/>
      <c r="D2" s="266"/>
      <c r="E2" s="266"/>
      <c r="F2" s="266"/>
    </row>
    <row r="3" spans="1:7" ht="15.75" thickBot="1" x14ac:dyDescent="0.3"/>
    <row r="4" spans="1:7" ht="32.2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2" t="s">
        <v>5</v>
      </c>
      <c r="G4" s="1" t="s">
        <v>653</v>
      </c>
    </row>
    <row r="5" spans="1:7" ht="31.5" x14ac:dyDescent="0.25">
      <c r="A5" s="294" t="s">
        <v>513</v>
      </c>
      <c r="B5" s="261" t="s">
        <v>514</v>
      </c>
      <c r="C5" s="54" t="s">
        <v>515</v>
      </c>
      <c r="D5" s="261" t="s">
        <v>129</v>
      </c>
      <c r="E5" s="283" t="s">
        <v>486</v>
      </c>
      <c r="F5" s="283" t="s">
        <v>487</v>
      </c>
      <c r="G5" s="244" t="s">
        <v>654</v>
      </c>
    </row>
    <row r="6" spans="1:7" ht="32.25" thickBot="1" x14ac:dyDescent="0.3">
      <c r="A6" s="295"/>
      <c r="B6" s="263"/>
      <c r="C6" s="6" t="s">
        <v>516</v>
      </c>
      <c r="D6" s="263"/>
      <c r="E6" s="285"/>
      <c r="F6" s="285"/>
      <c r="G6" s="246"/>
    </row>
    <row r="7" spans="1:7" ht="15.75" x14ac:dyDescent="0.25">
      <c r="A7" s="261" t="s">
        <v>517</v>
      </c>
      <c r="B7" s="261" t="s">
        <v>518</v>
      </c>
      <c r="C7" s="4" t="s">
        <v>128</v>
      </c>
      <c r="D7" s="261" t="s">
        <v>129</v>
      </c>
      <c r="E7" s="267" t="s">
        <v>486</v>
      </c>
      <c r="F7" s="267" t="s">
        <v>487</v>
      </c>
      <c r="G7" s="349">
        <v>100000</v>
      </c>
    </row>
    <row r="8" spans="1:7" ht="15.75" x14ac:dyDescent="0.25">
      <c r="A8" s="262"/>
      <c r="B8" s="262"/>
      <c r="C8" s="4" t="s">
        <v>119</v>
      </c>
      <c r="D8" s="262"/>
      <c r="E8" s="268"/>
      <c r="F8" s="268"/>
      <c r="G8" s="350"/>
    </row>
    <row r="9" spans="1:7" ht="15.75" x14ac:dyDescent="0.25">
      <c r="A9" s="262"/>
      <c r="B9" s="262"/>
      <c r="C9" s="4" t="s">
        <v>121</v>
      </c>
      <c r="D9" s="262"/>
      <c r="E9" s="268"/>
      <c r="F9" s="268"/>
      <c r="G9" s="350"/>
    </row>
    <row r="10" spans="1:7" ht="16.5" thickBot="1" x14ac:dyDescent="0.3">
      <c r="A10" s="263"/>
      <c r="B10" s="263"/>
      <c r="C10" s="6" t="s">
        <v>122</v>
      </c>
      <c r="D10" s="263"/>
      <c r="E10" s="269"/>
      <c r="F10" s="269"/>
      <c r="G10" s="351"/>
    </row>
    <row r="11" spans="1:7" ht="15.75" x14ac:dyDescent="0.25">
      <c r="A11" s="291" t="s">
        <v>116</v>
      </c>
      <c r="B11" s="250" t="s">
        <v>117</v>
      </c>
      <c r="C11" s="52" t="s">
        <v>118</v>
      </c>
      <c r="D11" s="250" t="s">
        <v>123</v>
      </c>
      <c r="E11" s="252" t="s">
        <v>486</v>
      </c>
      <c r="F11" s="252" t="s">
        <v>487</v>
      </c>
      <c r="G11" s="349">
        <v>175000</v>
      </c>
    </row>
    <row r="12" spans="1:7" ht="15.75" x14ac:dyDescent="0.25">
      <c r="A12" s="292"/>
      <c r="B12" s="254"/>
      <c r="C12" s="52" t="s">
        <v>119</v>
      </c>
      <c r="D12" s="254"/>
      <c r="E12" s="264"/>
      <c r="F12" s="264"/>
      <c r="G12" s="350"/>
    </row>
    <row r="13" spans="1:7" ht="15.75" x14ac:dyDescent="0.25">
      <c r="A13" s="292"/>
      <c r="B13" s="254"/>
      <c r="C13" s="52" t="s">
        <v>120</v>
      </c>
      <c r="D13" s="254"/>
      <c r="E13" s="264"/>
      <c r="F13" s="264"/>
      <c r="G13" s="350"/>
    </row>
    <row r="14" spans="1:7" ht="15.75" x14ac:dyDescent="0.25">
      <c r="A14" s="292"/>
      <c r="B14" s="254"/>
      <c r="C14" s="52" t="s">
        <v>121</v>
      </c>
      <c r="D14" s="254"/>
      <c r="E14" s="264"/>
      <c r="F14" s="264"/>
      <c r="G14" s="350"/>
    </row>
    <row r="15" spans="1:7" ht="16.5" thickBot="1" x14ac:dyDescent="0.3">
      <c r="A15" s="293"/>
      <c r="B15" s="251"/>
      <c r="C15" s="53" t="s">
        <v>122</v>
      </c>
      <c r="D15" s="251"/>
      <c r="E15" s="253"/>
      <c r="F15" s="253"/>
      <c r="G15" s="351"/>
    </row>
    <row r="16" spans="1:7" ht="15.75" x14ac:dyDescent="0.25">
      <c r="A16" s="258" t="s">
        <v>124</v>
      </c>
      <c r="B16" s="250" t="s">
        <v>125</v>
      </c>
      <c r="C16" s="52" t="s">
        <v>118</v>
      </c>
      <c r="D16" s="250" t="s">
        <v>123</v>
      </c>
      <c r="E16" s="252" t="s">
        <v>486</v>
      </c>
      <c r="F16" s="252" t="s">
        <v>487</v>
      </c>
      <c r="G16" s="349">
        <v>500000</v>
      </c>
    </row>
    <row r="17" spans="1:10" ht="15.75" x14ac:dyDescent="0.25">
      <c r="A17" s="259"/>
      <c r="B17" s="254"/>
      <c r="C17" s="52" t="s">
        <v>119</v>
      </c>
      <c r="D17" s="254"/>
      <c r="E17" s="264"/>
      <c r="F17" s="264"/>
      <c r="G17" s="350"/>
    </row>
    <row r="18" spans="1:10" ht="15.75" x14ac:dyDescent="0.25">
      <c r="A18" s="259"/>
      <c r="B18" s="254"/>
      <c r="C18" s="52" t="s">
        <v>120</v>
      </c>
      <c r="D18" s="254"/>
      <c r="E18" s="264"/>
      <c r="F18" s="264"/>
      <c r="G18" s="350"/>
    </row>
    <row r="19" spans="1:10" ht="15.75" x14ac:dyDescent="0.25">
      <c r="A19" s="259"/>
      <c r="B19" s="254"/>
      <c r="C19" s="52" t="s">
        <v>121</v>
      </c>
      <c r="D19" s="254"/>
      <c r="E19" s="264"/>
      <c r="F19" s="264"/>
      <c r="G19" s="350"/>
    </row>
    <row r="20" spans="1:10" ht="16.5" thickBot="1" x14ac:dyDescent="0.3">
      <c r="A20" s="260"/>
      <c r="B20" s="251"/>
      <c r="C20" s="53" t="s">
        <v>122</v>
      </c>
      <c r="D20" s="251"/>
      <c r="E20" s="253"/>
      <c r="F20" s="253"/>
      <c r="G20" s="351"/>
    </row>
    <row r="21" spans="1:10" ht="15.75" x14ac:dyDescent="0.25">
      <c r="A21" s="250" t="s">
        <v>126</v>
      </c>
      <c r="B21" s="250" t="s">
        <v>127</v>
      </c>
      <c r="C21" s="52" t="s">
        <v>128</v>
      </c>
      <c r="D21" s="52" t="s">
        <v>23</v>
      </c>
      <c r="E21" s="252" t="s">
        <v>486</v>
      </c>
      <c r="F21" s="252" t="s">
        <v>487</v>
      </c>
      <c r="G21" s="349">
        <v>200000</v>
      </c>
    </row>
    <row r="22" spans="1:10" ht="31.5" x14ac:dyDescent="0.25">
      <c r="A22" s="254"/>
      <c r="B22" s="254"/>
      <c r="C22" s="52" t="s">
        <v>119</v>
      </c>
      <c r="D22" s="52" t="s">
        <v>129</v>
      </c>
      <c r="E22" s="264"/>
      <c r="F22" s="264"/>
      <c r="G22" s="350"/>
    </row>
    <row r="23" spans="1:10" ht="15.75" x14ac:dyDescent="0.25">
      <c r="A23" s="254"/>
      <c r="B23" s="254"/>
      <c r="C23" s="52" t="s">
        <v>121</v>
      </c>
      <c r="D23" s="10"/>
      <c r="E23" s="264"/>
      <c r="F23" s="264"/>
      <c r="G23" s="350"/>
    </row>
    <row r="24" spans="1:10" ht="16.5" thickBot="1" x14ac:dyDescent="0.3">
      <c r="A24" s="251"/>
      <c r="B24" s="251"/>
      <c r="C24" s="53" t="s">
        <v>122</v>
      </c>
      <c r="D24" s="11"/>
      <c r="E24" s="253"/>
      <c r="F24" s="253"/>
      <c r="G24" s="351"/>
    </row>
    <row r="25" spans="1:10" ht="31.5" x14ac:dyDescent="0.25">
      <c r="A25" s="258" t="s">
        <v>130</v>
      </c>
      <c r="B25" s="250" t="s">
        <v>125</v>
      </c>
      <c r="C25" s="52" t="s">
        <v>118</v>
      </c>
      <c r="D25" s="52" t="s">
        <v>11</v>
      </c>
      <c r="E25" s="252" t="s">
        <v>486</v>
      </c>
      <c r="F25" s="252" t="s">
        <v>487</v>
      </c>
      <c r="G25" s="349">
        <v>400000</v>
      </c>
    </row>
    <row r="26" spans="1:10" ht="15.75" x14ac:dyDescent="0.25">
      <c r="A26" s="259"/>
      <c r="B26" s="254"/>
      <c r="C26" s="52" t="s">
        <v>119</v>
      </c>
      <c r="D26" s="52" t="s">
        <v>23</v>
      </c>
      <c r="E26" s="264"/>
      <c r="F26" s="264"/>
      <c r="G26" s="350"/>
    </row>
    <row r="27" spans="1:10" ht="31.5" x14ac:dyDescent="0.25">
      <c r="A27" s="259"/>
      <c r="B27" s="254"/>
      <c r="C27" s="52" t="s">
        <v>131</v>
      </c>
      <c r="D27" s="52" t="s">
        <v>129</v>
      </c>
      <c r="E27" s="264"/>
      <c r="F27" s="264"/>
      <c r="G27" s="350"/>
    </row>
    <row r="28" spans="1:10" ht="15.75" x14ac:dyDescent="0.25">
      <c r="A28" s="259"/>
      <c r="B28" s="254"/>
      <c r="C28" s="52" t="s">
        <v>121</v>
      </c>
      <c r="D28" s="10"/>
      <c r="E28" s="264"/>
      <c r="F28" s="264"/>
      <c r="G28" s="350"/>
      <c r="J28" s="348"/>
    </row>
    <row r="29" spans="1:10" ht="16.5" thickBot="1" x14ac:dyDescent="0.3">
      <c r="A29" s="260"/>
      <c r="B29" s="251"/>
      <c r="C29" s="53" t="s">
        <v>122</v>
      </c>
      <c r="D29" s="11"/>
      <c r="E29" s="253"/>
      <c r="F29" s="253"/>
      <c r="G29" s="351"/>
    </row>
    <row r="30" spans="1:10" ht="15.75" x14ac:dyDescent="0.25">
      <c r="A30" s="250" t="s">
        <v>132</v>
      </c>
      <c r="B30" s="250" t="s">
        <v>133</v>
      </c>
      <c r="C30" s="52" t="s">
        <v>118</v>
      </c>
      <c r="D30" s="250" t="s">
        <v>129</v>
      </c>
      <c r="E30" s="252" t="s">
        <v>486</v>
      </c>
      <c r="F30" s="252" t="s">
        <v>487</v>
      </c>
      <c r="G30" s="349">
        <v>100000</v>
      </c>
    </row>
    <row r="31" spans="1:10" ht="15.75" x14ac:dyDescent="0.25">
      <c r="A31" s="254"/>
      <c r="B31" s="254"/>
      <c r="C31" s="52" t="s">
        <v>119</v>
      </c>
      <c r="D31" s="254"/>
      <c r="E31" s="264"/>
      <c r="F31" s="264"/>
      <c r="G31" s="350"/>
    </row>
    <row r="32" spans="1:10" ht="15.75" x14ac:dyDescent="0.25">
      <c r="A32" s="254"/>
      <c r="B32" s="254"/>
      <c r="C32" s="52" t="s">
        <v>120</v>
      </c>
      <c r="D32" s="254"/>
      <c r="E32" s="264"/>
      <c r="F32" s="264"/>
      <c r="G32" s="350"/>
    </row>
    <row r="33" spans="1:7" ht="15.75" x14ac:dyDescent="0.25">
      <c r="A33" s="254"/>
      <c r="B33" s="254"/>
      <c r="C33" s="52" t="s">
        <v>121</v>
      </c>
      <c r="D33" s="254"/>
      <c r="E33" s="264"/>
      <c r="F33" s="264"/>
      <c r="G33" s="350"/>
    </row>
    <row r="34" spans="1:7" ht="16.5" thickBot="1" x14ac:dyDescent="0.3">
      <c r="A34" s="251"/>
      <c r="B34" s="251"/>
      <c r="C34" s="53" t="s">
        <v>122</v>
      </c>
      <c r="D34" s="251"/>
      <c r="E34" s="253"/>
      <c r="F34" s="253"/>
      <c r="G34" s="351"/>
    </row>
  </sheetData>
  <mergeCells count="42">
    <mergeCell ref="G25:G29"/>
    <mergeCell ref="G30:G34"/>
    <mergeCell ref="G5:G6"/>
    <mergeCell ref="G7:G10"/>
    <mergeCell ref="G11:G15"/>
    <mergeCell ref="G16:G20"/>
    <mergeCell ref="G21:G24"/>
    <mergeCell ref="A1:F1"/>
    <mergeCell ref="A2:F2"/>
    <mergeCell ref="A5:A6"/>
    <mergeCell ref="B5:B6"/>
    <mergeCell ref="D5:D6"/>
    <mergeCell ref="E5:E6"/>
    <mergeCell ref="F5:F6"/>
    <mergeCell ref="A7:A10"/>
    <mergeCell ref="B7:B10"/>
    <mergeCell ref="D7:D10"/>
    <mergeCell ref="E7:E10"/>
    <mergeCell ref="F7:F10"/>
    <mergeCell ref="A11:A15"/>
    <mergeCell ref="B11:B15"/>
    <mergeCell ref="D11:D15"/>
    <mergeCell ref="E11:E15"/>
    <mergeCell ref="F11:F15"/>
    <mergeCell ref="A16:A20"/>
    <mergeCell ref="B16:B20"/>
    <mergeCell ref="D16:D20"/>
    <mergeCell ref="E16:E20"/>
    <mergeCell ref="F16:F20"/>
    <mergeCell ref="A21:A24"/>
    <mergeCell ref="B21:B24"/>
    <mergeCell ref="E21:E24"/>
    <mergeCell ref="F21:F24"/>
    <mergeCell ref="A25:A29"/>
    <mergeCell ref="B25:B29"/>
    <mergeCell ref="E25:E29"/>
    <mergeCell ref="F25:F29"/>
    <mergeCell ref="A30:A34"/>
    <mergeCell ref="B30:B34"/>
    <mergeCell ref="D30:D34"/>
    <mergeCell ref="E30:E34"/>
    <mergeCell ref="F30:F3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7" workbookViewId="0">
      <selection activeCell="I20" sqref="I20"/>
    </sheetView>
  </sheetViews>
  <sheetFormatPr baseColWidth="10" defaultRowHeight="15" x14ac:dyDescent="0.25"/>
  <cols>
    <col min="1" max="1" width="31.7109375" customWidth="1"/>
    <col min="2" max="2" width="25" customWidth="1"/>
    <col min="3" max="3" width="22.7109375" customWidth="1"/>
    <col min="4" max="4" width="21.7109375" customWidth="1"/>
    <col min="5" max="5" width="18.5703125" customWidth="1"/>
    <col min="6" max="6" width="18.7109375" customWidth="1"/>
    <col min="7" max="7" width="14.140625" customWidth="1"/>
  </cols>
  <sheetData>
    <row r="1" spans="1:7" ht="15.75" x14ac:dyDescent="0.25">
      <c r="A1" s="265" t="s">
        <v>134</v>
      </c>
      <c r="B1" s="265"/>
      <c r="C1" s="265"/>
      <c r="D1" s="265"/>
      <c r="E1" s="265"/>
      <c r="F1" s="265"/>
    </row>
    <row r="2" spans="1:7" ht="17.25" customHeight="1" x14ac:dyDescent="0.25">
      <c r="A2" s="286" t="s">
        <v>135</v>
      </c>
      <c r="B2" s="286"/>
      <c r="C2" s="286"/>
      <c r="D2" s="286"/>
      <c r="E2" s="286"/>
      <c r="F2" s="286"/>
    </row>
    <row r="3" spans="1:7" ht="15.75" thickBot="1" x14ac:dyDescent="0.3"/>
    <row r="4" spans="1:7" ht="32.25" thickBot="1" x14ac:dyDescent="0.3">
      <c r="A4" s="1" t="s">
        <v>0</v>
      </c>
      <c r="B4" s="2" t="s">
        <v>1</v>
      </c>
      <c r="C4" s="2" t="s">
        <v>2</v>
      </c>
      <c r="D4" s="3" t="s">
        <v>3</v>
      </c>
      <c r="E4" s="2" t="s">
        <v>4</v>
      </c>
      <c r="F4" s="2" t="s">
        <v>5</v>
      </c>
      <c r="G4" s="1" t="s">
        <v>653</v>
      </c>
    </row>
    <row r="5" spans="1:7" ht="47.25" x14ac:dyDescent="0.25">
      <c r="A5" s="250" t="s">
        <v>519</v>
      </c>
      <c r="B5" s="250" t="s">
        <v>520</v>
      </c>
      <c r="C5" s="261" t="s">
        <v>521</v>
      </c>
      <c r="D5" s="54" t="s">
        <v>154</v>
      </c>
      <c r="E5" s="283" t="s">
        <v>486</v>
      </c>
      <c r="F5" s="283" t="s">
        <v>487</v>
      </c>
      <c r="G5" s="352">
        <v>53013342</v>
      </c>
    </row>
    <row r="6" spans="1:7" ht="31.5" x14ac:dyDescent="0.25">
      <c r="A6" s="254"/>
      <c r="B6" s="254"/>
      <c r="C6" s="262"/>
      <c r="D6" s="4" t="s">
        <v>113</v>
      </c>
      <c r="E6" s="284"/>
      <c r="F6" s="284"/>
      <c r="G6" s="353"/>
    </row>
    <row r="7" spans="1:7" ht="32.25" thickBot="1" x14ac:dyDescent="0.3">
      <c r="A7" s="251"/>
      <c r="B7" s="251"/>
      <c r="C7" s="263"/>
      <c r="D7" s="6" t="s">
        <v>155</v>
      </c>
      <c r="E7" s="285"/>
      <c r="F7" s="285"/>
      <c r="G7" s="353"/>
    </row>
    <row r="8" spans="1:7" ht="47.25" x14ac:dyDescent="0.25">
      <c r="A8" s="261" t="s">
        <v>522</v>
      </c>
      <c r="B8" s="261" t="s">
        <v>523</v>
      </c>
      <c r="C8" s="54" t="s">
        <v>524</v>
      </c>
      <c r="D8" s="54" t="s">
        <v>154</v>
      </c>
      <c r="E8" s="267" t="s">
        <v>486</v>
      </c>
      <c r="F8" s="267" t="s">
        <v>487</v>
      </c>
      <c r="G8" s="353"/>
    </row>
    <row r="9" spans="1:7" ht="16.5" thickBot="1" x14ac:dyDescent="0.3">
      <c r="A9" s="263"/>
      <c r="B9" s="263"/>
      <c r="C9" s="6" t="s">
        <v>525</v>
      </c>
      <c r="D9" s="6" t="s">
        <v>23</v>
      </c>
      <c r="E9" s="269"/>
      <c r="F9" s="269"/>
      <c r="G9" s="353"/>
    </row>
    <row r="10" spans="1:7" ht="31.5" x14ac:dyDescent="0.25">
      <c r="A10" s="258" t="s">
        <v>136</v>
      </c>
      <c r="B10" s="250" t="s">
        <v>137</v>
      </c>
      <c r="C10" s="52" t="s">
        <v>138</v>
      </c>
      <c r="D10" s="250" t="s">
        <v>141</v>
      </c>
      <c r="E10" s="283" t="s">
        <v>486</v>
      </c>
      <c r="F10" s="283" t="s">
        <v>487</v>
      </c>
      <c r="G10" s="353"/>
    </row>
    <row r="11" spans="1:7" ht="47.25" x14ac:dyDescent="0.25">
      <c r="A11" s="259"/>
      <c r="B11" s="254"/>
      <c r="C11" s="52" t="s">
        <v>139</v>
      </c>
      <c r="D11" s="254"/>
      <c r="E11" s="284"/>
      <c r="F11" s="284"/>
      <c r="G11" s="353"/>
    </row>
    <row r="12" spans="1:7" ht="32.25" thickBot="1" x14ac:dyDescent="0.3">
      <c r="A12" s="260"/>
      <c r="B12" s="251"/>
      <c r="C12" s="53" t="s">
        <v>140</v>
      </c>
      <c r="D12" s="251"/>
      <c r="E12" s="285"/>
      <c r="F12" s="285"/>
      <c r="G12" s="353"/>
    </row>
    <row r="13" spans="1:7" ht="31.5" x14ac:dyDescent="0.25">
      <c r="A13" s="258" t="s">
        <v>142</v>
      </c>
      <c r="B13" s="250" t="s">
        <v>143</v>
      </c>
      <c r="C13" s="52" t="s">
        <v>144</v>
      </c>
      <c r="D13" s="250" t="s">
        <v>141</v>
      </c>
      <c r="E13" s="252" t="s">
        <v>486</v>
      </c>
      <c r="F13" s="252" t="s">
        <v>487</v>
      </c>
      <c r="G13" s="353"/>
    </row>
    <row r="14" spans="1:7" ht="32.25" thickBot="1" x14ac:dyDescent="0.3">
      <c r="A14" s="260"/>
      <c r="B14" s="251"/>
      <c r="C14" s="53" t="s">
        <v>145</v>
      </c>
      <c r="D14" s="251"/>
      <c r="E14" s="253"/>
      <c r="F14" s="253"/>
      <c r="G14" s="353"/>
    </row>
    <row r="15" spans="1:7" ht="63.75" thickBot="1" x14ac:dyDescent="0.3">
      <c r="A15" s="57" t="s">
        <v>146</v>
      </c>
      <c r="B15" s="53" t="s">
        <v>147</v>
      </c>
      <c r="C15" s="53" t="s">
        <v>148</v>
      </c>
      <c r="D15" s="53" t="s">
        <v>141</v>
      </c>
      <c r="E15" s="58" t="s">
        <v>486</v>
      </c>
      <c r="F15" s="58" t="s">
        <v>487</v>
      </c>
      <c r="G15" s="353"/>
    </row>
    <row r="16" spans="1:7" ht="48" thickBot="1" x14ac:dyDescent="0.3">
      <c r="A16" s="56" t="s">
        <v>149</v>
      </c>
      <c r="B16" s="53" t="s">
        <v>150</v>
      </c>
      <c r="C16" s="53" t="s">
        <v>151</v>
      </c>
      <c r="D16" s="53" t="s">
        <v>141</v>
      </c>
      <c r="E16" s="58" t="s">
        <v>486</v>
      </c>
      <c r="F16" s="58" t="s">
        <v>487</v>
      </c>
      <c r="G16" s="353"/>
    </row>
    <row r="17" spans="1:7" ht="15.75" x14ac:dyDescent="0.25">
      <c r="A17" s="258" t="s">
        <v>152</v>
      </c>
      <c r="B17" s="250" t="s">
        <v>153</v>
      </c>
      <c r="C17" s="52" t="s">
        <v>118</v>
      </c>
      <c r="D17" s="250" t="s">
        <v>141</v>
      </c>
      <c r="E17" s="252" t="s">
        <v>486</v>
      </c>
      <c r="F17" s="252" t="s">
        <v>487</v>
      </c>
      <c r="G17" s="353"/>
    </row>
    <row r="18" spans="1:7" ht="31.5" x14ac:dyDescent="0.25">
      <c r="A18" s="259"/>
      <c r="B18" s="254"/>
      <c r="C18" s="52" t="s">
        <v>119</v>
      </c>
      <c r="D18" s="254"/>
      <c r="E18" s="264"/>
      <c r="F18" s="264"/>
      <c r="G18" s="353"/>
    </row>
    <row r="19" spans="1:7" ht="16.5" thickBot="1" x14ac:dyDescent="0.3">
      <c r="A19" s="260"/>
      <c r="B19" s="251"/>
      <c r="C19" s="53" t="s">
        <v>122</v>
      </c>
      <c r="D19" s="251"/>
      <c r="E19" s="253"/>
      <c r="F19" s="253"/>
      <c r="G19" s="353"/>
    </row>
    <row r="20" spans="1:7" ht="47.25" x14ac:dyDescent="0.25">
      <c r="A20" s="288" t="s">
        <v>156</v>
      </c>
      <c r="B20" s="288" t="s">
        <v>157</v>
      </c>
      <c r="C20" s="288" t="s">
        <v>158</v>
      </c>
      <c r="D20" s="59" t="s">
        <v>154</v>
      </c>
      <c r="E20" s="296" t="s">
        <v>486</v>
      </c>
      <c r="F20" s="296" t="s">
        <v>487</v>
      </c>
      <c r="G20" s="353"/>
    </row>
    <row r="21" spans="1:7" ht="31.5" x14ac:dyDescent="0.25">
      <c r="A21" s="289"/>
      <c r="B21" s="289"/>
      <c r="C21" s="289"/>
      <c r="D21" s="59" t="s">
        <v>113</v>
      </c>
      <c r="E21" s="297"/>
      <c r="F21" s="297"/>
      <c r="G21" s="353"/>
    </row>
    <row r="22" spans="1:7" ht="32.25" thickBot="1" x14ac:dyDescent="0.3">
      <c r="A22" s="290"/>
      <c r="B22" s="290"/>
      <c r="C22" s="290"/>
      <c r="D22" s="60" t="s">
        <v>155</v>
      </c>
      <c r="E22" s="298"/>
      <c r="F22" s="298"/>
      <c r="G22" s="354"/>
    </row>
  </sheetData>
  <mergeCells count="32">
    <mergeCell ref="G5:G22"/>
    <mergeCell ref="A20:A22"/>
    <mergeCell ref="B20:B22"/>
    <mergeCell ref="C20:C22"/>
    <mergeCell ref="E20:E22"/>
    <mergeCell ref="F20:F22"/>
    <mergeCell ref="A17:A19"/>
    <mergeCell ref="B17:B19"/>
    <mergeCell ref="D17:D19"/>
    <mergeCell ref="E17:E19"/>
    <mergeCell ref="F17:F19"/>
    <mergeCell ref="A13:A14"/>
    <mergeCell ref="B13:B14"/>
    <mergeCell ref="D13:D14"/>
    <mergeCell ref="E13:E14"/>
    <mergeCell ref="F13:F14"/>
    <mergeCell ref="A8:A9"/>
    <mergeCell ref="B8:B9"/>
    <mergeCell ref="E8:E9"/>
    <mergeCell ref="F8:F9"/>
    <mergeCell ref="A10:A12"/>
    <mergeCell ref="B10:B12"/>
    <mergeCell ref="D10:D12"/>
    <mergeCell ref="E10:E12"/>
    <mergeCell ref="F10:F12"/>
    <mergeCell ref="A1:F1"/>
    <mergeCell ref="A2:F2"/>
    <mergeCell ref="A5:A7"/>
    <mergeCell ref="B5:B7"/>
    <mergeCell ref="C5:C7"/>
    <mergeCell ref="E5:E7"/>
    <mergeCell ref="F5:F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3</vt:i4>
      </vt:variant>
    </vt:vector>
  </HeadingPairs>
  <TitlesOfParts>
    <vt:vector size="17" baseType="lpstr">
      <vt:lpstr>1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Plan</vt:lpstr>
      <vt:lpstr>Hoja10</vt:lpstr>
      <vt:lpstr>Ingresos y Gastos 2019</vt:lpstr>
      <vt:lpstr>Gastos de Capital 2019</vt:lpstr>
      <vt:lpstr>'Gastos de Capital 2019'!Área_de_impresión</vt:lpstr>
      <vt:lpstr>'Ingresos y Gastos 2019'!Área_de_impresión</vt:lpstr>
      <vt:lpstr>'Gastos de Capital 2019'!Excel_BuiltIn_Print_Area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Fernando Guzman</dc:creator>
  <cp:lastModifiedBy>Cesar Fernando Guzman</cp:lastModifiedBy>
  <dcterms:created xsi:type="dcterms:W3CDTF">2018-10-08T16:19:25Z</dcterms:created>
  <dcterms:modified xsi:type="dcterms:W3CDTF">2019-05-10T19:26:09Z</dcterms:modified>
</cp:coreProperties>
</file>