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ha.pena\Downloads\"/>
    </mc:Choice>
  </mc:AlternateContent>
  <xr:revisionPtr revIDLastSave="0" documentId="8_{48EB6A33-E5B1-41E7-A7A0-C279BF094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externalReferences>
    <externalReference r:id="rId2"/>
    <externalReference r:id="rId3"/>
  </externalReferences>
  <definedNames>
    <definedName name="_xlnm.Print_Area" localSheetId="0">'Plantilla Presupuesto'!$A$1:$C$102</definedName>
    <definedName name="_xlnm.Print_Titles" localSheetId="0">'Plantilla Presupuesto'!$9:$10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2" l="1"/>
  <c r="C12" i="2"/>
  <c r="C13" i="2"/>
  <c r="C15" i="2"/>
  <c r="C16" i="2"/>
  <c r="C38" i="2"/>
  <c r="C37" i="2" s="1"/>
  <c r="B38" i="2"/>
  <c r="C78" i="2"/>
  <c r="C86" i="2" s="1"/>
  <c r="C72" i="2"/>
  <c r="C69" i="2"/>
  <c r="C65" i="2"/>
  <c r="C64" i="2" s="1"/>
  <c r="C54" i="2"/>
  <c r="B65" i="2"/>
  <c r="C23" i="2"/>
  <c r="B23" i="2"/>
  <c r="C19" i="2"/>
  <c r="B19" i="2"/>
  <c r="B12" i="2"/>
  <c r="B36" i="2"/>
  <c r="B15" i="2"/>
  <c r="B16" i="2"/>
  <c r="C45" i="2"/>
  <c r="C27" i="2"/>
  <c r="B25" i="2"/>
  <c r="B13" i="2"/>
  <c r="B29" i="2"/>
  <c r="C11" i="2" l="1"/>
  <c r="C17" i="2"/>
  <c r="B26" i="2"/>
  <c r="B34" i="2"/>
  <c r="B24" i="2"/>
  <c r="B21" i="2"/>
  <c r="B22" i="2"/>
  <c r="B84" i="2"/>
  <c r="B81" i="2"/>
  <c r="B78" i="2"/>
  <c r="B72" i="2"/>
  <c r="B69" i="2"/>
  <c r="B54" i="2"/>
  <c r="B45" i="2"/>
  <c r="B37" i="2"/>
  <c r="B27" i="2"/>
  <c r="B11" i="2"/>
  <c r="B86" i="2" l="1"/>
  <c r="C76" i="2"/>
  <c r="C88" i="2" s="1"/>
  <c r="B17" i="2"/>
  <c r="B76" i="2" s="1"/>
  <c r="B88" i="2" l="1"/>
</calcChain>
</file>

<file path=xl/sharedStrings.xml><?xml version="1.0" encoding="utf-8"?>
<sst xmlns="http://schemas.openxmlformats.org/spreadsheetml/2006/main" count="94" uniqueCount="93">
  <si>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</si>
  <si>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</si>
  <si>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</si>
  <si>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</si>
  <si>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</si>
  <si>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</si>
  <si>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</si>
  <si>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</si>
  <si>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</si>
  <si>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</si>
  <si>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</si>
  <si>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</si>
  <si>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</si>
  <si>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</si>
  <si>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</si>
  <si>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</si>
  <si>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</si>
  <si>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</si>
  <si>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</si>
  <si>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</si>
  <si>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</si>
  <si>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</si>
  <si>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</si>
  <si>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</si>
  <si>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</si>
  <si>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</si>
  <si>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</si>
  <si>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</si>
  <si>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</si>
  <si>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</si>
  <si>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</si>
  <si>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</si>
  <si>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</si>
  <si>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</si>
  <si>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</si>
  <si>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</si>
  <si>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</si>
  <si>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</si>
  <si>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</si>
  <si>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</si>
  <si>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</si>
  <si>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</si>
  <si>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</si>
  <si>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</si>
  <si>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</si>
  <si>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</si>
  <si>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</si>
  <si>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</si>
  <si>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</si>
  <si>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</si>
  <si>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</si>
  <si>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</si>
  <si>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</si>
  <si>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</si>
  <si>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</si>
  <si>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</si>
  <si>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</si>
  <si>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</si>
  <si>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</si>
  <si>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</si>
  <si>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</si>
  <si>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</si>
  <si>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</si>
  <si>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</si>
  <si>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</si>
  <si>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</si>
  <si>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</si>
  <si>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</si>
  <si>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</si>
  <si>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</si>
  <si>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</si>
  <si>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</si>
  <si>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</si>
  <si>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</si>
  <si>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</si>
  <si>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</si>
  <si>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</si>
  <si>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</si>
  <si>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</si>
  <si>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SIGEF</t>
  </si>
  <si>
    <t>un presupuesto complementario.</t>
  </si>
  <si>
    <t>cumplido los requisitos administrativos dispuestos por el reglamento de la presente Ley.</t>
  </si>
  <si>
    <t>BANCO AGRICOLA DE LA REPUBLICA DOMINICANA</t>
  </si>
  <si>
    <t>(VALORES En RD$)</t>
  </si>
  <si>
    <t>PRESUPUESTO</t>
  </si>
  <si>
    <t>APROBADO</t>
  </si>
  <si>
    <t>MODIFICADO</t>
  </si>
  <si>
    <t>AÑO 2025</t>
  </si>
  <si>
    <t xml:space="preserve">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</si>
  <si>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Presupuesto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</si>
  <si>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presupuesto aprobado en caso de que el Congreso Nacional apruebe </t>
    </r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</si>
  <si>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obligación de pago por la recepción de conformidad</t>
    </r>
  </si>
  <si>
    <t xml:space="preserve">de obras, bienes y servicios oportunamente contratados o, en los casos de gastos sin contraprestación, por haberse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</si>
</sst>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43" fontId="0" fillId="0" borderId="8" xfId="1" applyFont="1" applyBorder="1"/>
    <xf numFmtId="43" fontId="0" fillId="0" borderId="4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1" fillId="0" borderId="3" xfId="1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0" fillId="0" borderId="3" xfId="1" applyNumberFormat="1" applyFont="1" applyBorder="1" applyAlignment="1">
      <alignment vertical="center" wrapText="1"/>
    </xf>
    <xf numFmtId="164" fontId="0" fillId="0" borderId="8" xfId="1" applyNumberFormat="1" applyFont="1" applyBorder="1" applyAlignment="1">
      <alignment vertical="center" wrapText="1"/>
    </xf>
    <xf numFmtId="43" fontId="0" fillId="0" borderId="0" xfId="1" applyFont="1"/>
    <xf numFmtId="43" fontId="1" fillId="0" borderId="10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43" fontId="1" fillId="0" borderId="7" xfId="1" applyFont="1" applyBorder="1"/>
    <xf numFmtId="43" fontId="1" fillId="0" borderId="9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0" fontId="0" fillId="0" borderId="14" xfId="0" applyBorder="1"/>
    <xf numFmtId="0" fontId="2" fillId="2" borderId="15" xfId="0" applyFont="1" applyFill="1" applyBorder="1" applyAlignment="1">
      <alignment horizontal="center" vertical="center" wrapText="1"/>
    </xf>
    <xf numFmtId="43" fontId="1" fillId="3" borderId="11" xfId="1" applyFont="1" applyFill="1" applyBorder="1" applyAlignment="1">
      <alignment horizontal="center" vertical="center" wrapText="1"/>
    </xf>
    <xf numFmtId="43" fontId="0" fillId="0" borderId="12" xfId="1" applyFont="1" applyBorder="1"/>
    <xf numFmtId="43" fontId="0" fillId="0" borderId="0" xfId="1" applyFont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png@01D98258.AAFFE4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108362</xdr:colOff>
      <xdr:row>3</xdr:row>
      <xdr:rowOff>123825</xdr:rowOff>
    </xdr:from>
    <xdr:to>
      <xdr:col>0</xdr:col>
      <xdr:colOff>1621602</xdr:colOff>
      <xdr:row>6</xdr:row>
      <xdr:rowOff>19050</xdr:rowOff>
    </xdr:to>
    <xdr:pic>
      <xdr:nvPicPr>
        <xdr:cNvPr id="7" name="Imagen 6" descr="EDITABLE BANCO AGRICOLA_Mesa de trabajo 1">
          <a:extLst>
            <a:ext uri="{FF2B5EF4-FFF2-40B4-BE49-F238E27FC236}">
              <a16:creationId xmlns:a16="http://schemas.microsoft.com/office/drawing/2014/main" id="{0ABB5602-1867-7DDE-5298-FCEE3D94A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62" y="695325"/>
          <a:ext cx="151324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1714500</xdr:colOff>
      <xdr:row>95</xdr:row>
      <xdr:rowOff>19050</xdr:rowOff>
    </xdr:from>
    <xdr:ext cx="3514725" cy="1296001"/>
    <xdr:pic>
      <xdr:nvPicPr>
        <xdr:cNvPr id="2" name="image9.jpeg">
          <a:extLst>
            <a:ext uri="{FF2B5EF4-FFF2-40B4-BE49-F238E27FC236}">
              <a16:creationId xmlns:a16="http://schemas.microsoft.com/office/drawing/2014/main" id="{2DD4C9C8-5FF5-4CD0-AC00-C61B42D04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9812000"/>
          <a:ext cx="3514725" cy="129600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.mejia\Desktop\PROGRAMACION%20FINANCIERA\CARPETA%20TRABAJOS%20PRESUPUESTO%202025\PRESUPUESTO%20INGRESOS%20Y%20GASTOS%202025%20OF.%20-%20copia.xlsx" TargetMode="External"/><Relationship Id="rId1" Type="http://schemas.openxmlformats.org/officeDocument/2006/relationships/externalLinkPath" Target="https://bancoagricolagobdo-my.sharepoint.com/Users/j.mejia/Desktop/PROGRAMACION%20FINANCIERA/CARPETA%20TRABAJOS%20PRESUPUESTO%202025/PRESUPUESTO%20INGRESOS%20Y%20GASTOS%202025%20OF.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.mejia\Desktop\PROGRAMACION%20FINANCIERA\DIGEPRES%202025\PROGRAMA%2098.xls" TargetMode="External"/><Relationship Id="rId1" Type="http://schemas.openxmlformats.org/officeDocument/2006/relationships/externalLinkPath" Target="https://bancoagricolagobdo-my.sharepoint.com/Users/j.mejia/Desktop/PROGRAMACION%20FINANCIERA/DIGEPRES%202025/PROGRAMA%20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 RESUMEN"/>
      <sheetName val="ESTADO DE RESULTADO DETALLADO"/>
      <sheetName val="Hoja1"/>
      <sheetName val="BAS"/>
      <sheetName val="CALCULOS"/>
      <sheetName val="Hoja1 (2)"/>
    </sheetNames>
    <sheetDataSet>
      <sheetData sheetId="0"/>
      <sheetData sheetId="1">
        <row r="274">
          <cell r="C274">
            <v>559553533.97000003</v>
          </cell>
        </row>
        <row r="321">
          <cell r="C321">
            <v>1455128746.6499999</v>
          </cell>
        </row>
        <row r="326">
          <cell r="C326">
            <v>13200000.020000001</v>
          </cell>
        </row>
        <row r="362">
          <cell r="C362">
            <v>62689397.920000009</v>
          </cell>
        </row>
        <row r="369">
          <cell r="C369">
            <v>14070500.15</v>
          </cell>
        </row>
        <row r="380">
          <cell r="C380">
            <v>75422648.640000015</v>
          </cell>
        </row>
        <row r="384">
          <cell r="C384">
            <v>9610359.7100000009</v>
          </cell>
        </row>
        <row r="392">
          <cell r="C392">
            <v>6341252</v>
          </cell>
        </row>
        <row r="402">
          <cell r="C402">
            <v>66422584.950000003</v>
          </cell>
        </row>
        <row r="406">
          <cell r="C406">
            <v>43136236.100000001</v>
          </cell>
        </row>
        <row r="425">
          <cell r="C425">
            <v>5194833.0300000012</v>
          </cell>
        </row>
        <row r="433">
          <cell r="C433">
            <v>9790042.4900000002</v>
          </cell>
        </row>
        <row r="439">
          <cell r="C439">
            <v>240000</v>
          </cell>
        </row>
        <row r="441">
          <cell r="C441">
            <v>9330885.2400000002</v>
          </cell>
        </row>
        <row r="447">
          <cell r="C447">
            <v>46490062.019999996</v>
          </cell>
        </row>
        <row r="464">
          <cell r="C464">
            <v>23284829.859999999</v>
          </cell>
        </row>
        <row r="468">
          <cell r="C468">
            <v>14637500.810000001</v>
          </cell>
        </row>
        <row r="505">
          <cell r="C505">
            <v>18840060.050000001</v>
          </cell>
        </row>
        <row r="515">
          <cell r="C515">
            <v>325228939.50999999</v>
          </cell>
        </row>
        <row r="532">
          <cell r="C532">
            <v>40972833.950000003</v>
          </cell>
        </row>
      </sheetData>
      <sheetData sheetId="2"/>
      <sheetData sheetId="3"/>
      <sheetData sheetId="4"/>
      <sheetData sheetId="5">
        <row r="4">
          <cell r="F4">
            <v>293816236.41999996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-15"/>
    </sheetNames>
    <sheetDataSet>
      <sheetData sheetId="0">
        <row r="27">
          <cell r="P27">
            <v>583966562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102"/>
  <sheetViews>
    <sheetView showGridLines="0" tabSelected="1" view="pageBreakPreview" zoomScaleNormal="100" zoomScaleSheetLayoutView="100" workbookViewId="0">
      <selection activeCell="E7" sqref="E7"/>
    </sheetView>
  </sheetViews>
  <sheetFormatPr baseColWidth="10" defaultColWidth="9.140625" defaultRowHeight="15" x14ac:dyDescent="0.25"/>
  <cols>
    <col min="1" max="1" width="70.7109375" customWidth="1"/>
    <col min="2" max="3" width="17.7109375" customWidth="1"/>
    <col min="4" max="4" width="15.140625" bestFit="1" customWidth="1"/>
    <col min="5" max="5" width="23.7109375" customWidth="1"/>
    <col min="9" max="9" width="17.5703125" customWidth="1"/>
  </cols>
  <sheetData>
    <row r="4" spans="1:9" ht="18.75" x14ac:dyDescent="0.25">
      <c r="A4" s="39"/>
      <c r="B4" s="39"/>
      <c r="C4" s="39"/>
      <c r="E4" s="5"/>
      <c r="I4" s="26"/>
    </row>
    <row r="5" spans="1:9" ht="18.75" x14ac:dyDescent="0.25">
      <c r="A5" s="39" t="s">
        <v>82</v>
      </c>
      <c r="B5" s="39"/>
      <c r="C5" s="39"/>
      <c r="E5" s="5"/>
    </row>
    <row r="6" spans="1:9" ht="18.75" x14ac:dyDescent="0.3">
      <c r="A6" s="39" t="s">
        <v>87</v>
      </c>
      <c r="B6" s="39"/>
      <c r="C6" s="39"/>
      <c r="E6" s="4"/>
    </row>
    <row r="7" spans="1:9" ht="15.75" x14ac:dyDescent="0.25">
      <c r="A7" s="41" t="s">
        <v>78</v>
      </c>
      <c r="B7" s="41"/>
      <c r="C7" s="41"/>
      <c r="E7" s="5"/>
    </row>
    <row r="8" spans="1:9" ht="15.75" thickBot="1" x14ac:dyDescent="0.3">
      <c r="A8" s="40" t="s">
        <v>83</v>
      </c>
      <c r="B8" s="40"/>
      <c r="C8" s="40"/>
      <c r="E8" s="5"/>
    </row>
    <row r="9" spans="1:9" ht="15.75" x14ac:dyDescent="0.25">
      <c r="A9" s="20" t="s">
        <v>0</v>
      </c>
      <c r="B9" s="33" t="s">
        <v>84</v>
      </c>
      <c r="C9" s="33" t="s">
        <v>84</v>
      </c>
      <c r="D9" s="10"/>
    </row>
    <row r="10" spans="1:9" ht="15.75" thickBot="1" x14ac:dyDescent="0.3">
      <c r="A10" s="21" t="s">
        <v>1</v>
      </c>
      <c r="B10" s="34" t="s">
        <v>85</v>
      </c>
      <c r="C10" s="34" t="s">
        <v>86</v>
      </c>
      <c r="D10" s="10"/>
    </row>
    <row r="11" spans="1:9" ht="15.75" thickBot="1" x14ac:dyDescent="0.3">
      <c r="A11" s="2" t="s">
        <v>2</v>
      </c>
      <c r="B11" s="8">
        <f>SUM(B12:B16)</f>
        <v>2033099337.8899999</v>
      </c>
      <c r="C11" s="30">
        <f>SUM(C12:C16)</f>
        <v>2033099338.8899999</v>
      </c>
      <c r="D11" s="10"/>
    </row>
    <row r="12" spans="1:9" x14ac:dyDescent="0.25">
      <c r="A12" s="3" t="s">
        <v>3</v>
      </c>
      <c r="B12" s="18">
        <f>'[1]ESTADO DE RESULTADO DETALLADO'!$C$321+'[1]ESTADO DE RESULTADO DETALLADO'!$C$326+300000000</f>
        <v>1768328746.6699998</v>
      </c>
      <c r="C12" s="18">
        <f>'[1]ESTADO DE RESULTADO DETALLADO'!$C$321+'[1]ESTADO DE RESULTADO DETALLADO'!$C$326+300000000</f>
        <v>1768328746.6699998</v>
      </c>
      <c r="D12" s="10"/>
    </row>
    <row r="13" spans="1:9" x14ac:dyDescent="0.25">
      <c r="A13" s="3" t="s">
        <v>4</v>
      </c>
      <c r="B13" s="18">
        <f>'[1]ESTADO DE RESULTADO DETALLADO'!$C$362</f>
        <v>62689397.920000009</v>
      </c>
      <c r="C13" s="18">
        <f>'[1]ESTADO DE RESULTADO DETALLADO'!$C$362</f>
        <v>62689397.920000009</v>
      </c>
      <c r="D13" s="10"/>
    </row>
    <row r="14" spans="1:9" x14ac:dyDescent="0.25">
      <c r="A14" s="3" t="s">
        <v>36</v>
      </c>
      <c r="B14" s="18">
        <v>15000000</v>
      </c>
      <c r="C14" s="18">
        <v>15000001</v>
      </c>
      <c r="D14" s="10"/>
    </row>
    <row r="15" spans="1:9" x14ac:dyDescent="0.25">
      <c r="A15" s="3" t="s">
        <v>5</v>
      </c>
      <c r="B15" s="18">
        <f>7400000+28225600</f>
        <v>35625600</v>
      </c>
      <c r="C15" s="18">
        <f>7400000+28225600</f>
        <v>35625600</v>
      </c>
      <c r="D15" s="10"/>
      <c r="E15" t="s">
        <v>88</v>
      </c>
    </row>
    <row r="16" spans="1:9" ht="15.75" thickBot="1" x14ac:dyDescent="0.3">
      <c r="A16" s="3" t="s">
        <v>6</v>
      </c>
      <c r="B16" s="24">
        <f>'[1]ESTADO DE RESULTADO DETALLADO'!$C$380+'[1]ESTADO DE RESULTADO DETALLADO'!$C$384+'[1]ESTADO DE RESULTADO DETALLADO'!$C$402</f>
        <v>151455593.30000001</v>
      </c>
      <c r="C16" s="24">
        <f>'[1]ESTADO DE RESULTADO DETALLADO'!$C$380+'[1]ESTADO DE RESULTADO DETALLADO'!$C$384+'[1]ESTADO DE RESULTADO DETALLADO'!$C$402</f>
        <v>151455593.30000001</v>
      </c>
      <c r="D16" s="10"/>
    </row>
    <row r="17" spans="1:4" ht="15.75" thickBot="1" x14ac:dyDescent="0.3">
      <c r="A17" s="2" t="s">
        <v>7</v>
      </c>
      <c r="B17" s="8">
        <f>SUM(B18:B26)</f>
        <v>1288432584.3000002</v>
      </c>
      <c r="C17" s="8">
        <f>SUM(C18:C26)</f>
        <v>1288432584.3000002</v>
      </c>
      <c r="D17" s="10"/>
    </row>
    <row r="18" spans="1:4" x14ac:dyDescent="0.25">
      <c r="A18" s="3" t="s">
        <v>8</v>
      </c>
      <c r="B18" s="25">
        <v>64667383.609999999</v>
      </c>
      <c r="C18" s="25">
        <v>64667383.609999999</v>
      </c>
      <c r="D18" s="10"/>
    </row>
    <row r="19" spans="1:4" x14ac:dyDescent="0.25">
      <c r="A19" s="3" t="s">
        <v>9</v>
      </c>
      <c r="B19" s="18">
        <f>20104573.71+60000000</f>
        <v>80104573.710000008</v>
      </c>
      <c r="C19" s="18">
        <f>20104573.71+60000000</f>
        <v>80104573.710000008</v>
      </c>
      <c r="D19" s="10"/>
    </row>
    <row r="20" spans="1:4" ht="18" customHeight="1" x14ac:dyDescent="0.25">
      <c r="A20" s="3" t="s">
        <v>10</v>
      </c>
      <c r="B20" s="24">
        <v>30000000</v>
      </c>
      <c r="C20" s="24">
        <v>30000000</v>
      </c>
      <c r="D20" s="10"/>
    </row>
    <row r="21" spans="1:4" x14ac:dyDescent="0.25">
      <c r="A21" s="3" t="s">
        <v>11</v>
      </c>
      <c r="B21" s="18">
        <f>'[1]ESTADO DE RESULTADO DETALLADO'!$C$425+'[1]ESTADO DE RESULTADO DETALLADO'!$C$441</f>
        <v>14525718.270000001</v>
      </c>
      <c r="C21" s="9">
        <v>14525718.270000001</v>
      </c>
      <c r="D21" s="10"/>
    </row>
    <row r="22" spans="1:4" x14ac:dyDescent="0.25">
      <c r="A22" s="3" t="s">
        <v>12</v>
      </c>
      <c r="B22" s="18">
        <f>'[1]ESTADO DE RESULTADO DETALLADO'!$C$392+'[1]ESTADO DE RESULTADO DETALLADO'!$C$439</f>
        <v>6581252</v>
      </c>
      <c r="C22" s="9">
        <v>6581252</v>
      </c>
      <c r="D22" s="10"/>
    </row>
    <row r="23" spans="1:4" x14ac:dyDescent="0.25">
      <c r="A23" s="3" t="s">
        <v>13</v>
      </c>
      <c r="B23" s="18">
        <f>81922573.97+35000000</f>
        <v>116922573.97</v>
      </c>
      <c r="C23" s="18">
        <f>81922573.97+35000000</f>
        <v>116922573.97</v>
      </c>
      <c r="D23" s="10"/>
    </row>
    <row r="24" spans="1:4" ht="30" x14ac:dyDescent="0.25">
      <c r="A24" s="3" t="s">
        <v>14</v>
      </c>
      <c r="B24" s="18">
        <f>'[1]ESTADO DE RESULTADO DETALLADO'!$C$433+'[1]ESTADO DE RESULTADO DETALLADO'!$C$464+'[1]ESTADO DE RESULTADO DETALLADO'!$C$468</f>
        <v>47712373.160000004</v>
      </c>
      <c r="C24" s="9">
        <v>47712373.160000004</v>
      </c>
      <c r="D24" s="10"/>
    </row>
    <row r="25" spans="1:4" x14ac:dyDescent="0.25">
      <c r="A25" s="3" t="s">
        <v>15</v>
      </c>
      <c r="B25" s="18">
        <f>'[1]ESTADO DE RESULTADO DETALLADO'!$C$274</f>
        <v>559553533.97000003</v>
      </c>
      <c r="C25" s="9">
        <v>559553533.97000003</v>
      </c>
      <c r="D25" s="10"/>
    </row>
    <row r="26" spans="1:4" ht="15.75" thickBot="1" x14ac:dyDescent="0.3">
      <c r="A26" s="3" t="s">
        <v>37</v>
      </c>
      <c r="B26" s="18">
        <f>'[1]ESTADO DE RESULTADO DETALLADO'!$C$406+'[1]ESTADO DE RESULTADO DETALLADO'!$C$515</f>
        <v>368365175.61000001</v>
      </c>
      <c r="C26" s="13">
        <v>368365175.61000001</v>
      </c>
      <c r="D26" s="10"/>
    </row>
    <row r="27" spans="1:4" ht="15.75" thickBot="1" x14ac:dyDescent="0.3">
      <c r="A27" s="2" t="s">
        <v>16</v>
      </c>
      <c r="B27" s="27">
        <f>SUM(B28:B36)</f>
        <v>158286679.70999998</v>
      </c>
      <c r="C27" s="30">
        <f>SUM(C28:C36)</f>
        <v>158286679.70999998</v>
      </c>
      <c r="D27" s="10"/>
    </row>
    <row r="28" spans="1:4" x14ac:dyDescent="0.25">
      <c r="A28" s="3" t="s">
        <v>17</v>
      </c>
      <c r="B28" s="18">
        <v>8027189.54</v>
      </c>
      <c r="C28" s="12">
        <v>8027189.54</v>
      </c>
      <c r="D28" s="10"/>
    </row>
    <row r="29" spans="1:4" x14ac:dyDescent="0.25">
      <c r="A29" s="3" t="s">
        <v>18</v>
      </c>
      <c r="B29" s="18">
        <f>'[1]ESTADO DE RESULTADO DETALLADO'!$C$369</f>
        <v>14070500.15</v>
      </c>
      <c r="C29" s="9">
        <v>14070500.15</v>
      </c>
      <c r="D29" s="10"/>
    </row>
    <row r="30" spans="1:4" x14ac:dyDescent="0.25">
      <c r="A30" s="3" t="s">
        <v>19</v>
      </c>
      <c r="B30" s="18">
        <v>15800634</v>
      </c>
      <c r="C30" s="9">
        <v>15800634</v>
      </c>
      <c r="D30" s="10"/>
    </row>
    <row r="31" spans="1:4" x14ac:dyDescent="0.25">
      <c r="A31" s="3" t="s">
        <v>20</v>
      </c>
      <c r="B31" s="18">
        <v>500000</v>
      </c>
      <c r="C31" s="9">
        <v>500000</v>
      </c>
      <c r="D31" s="10"/>
    </row>
    <row r="32" spans="1:4" x14ac:dyDescent="0.25">
      <c r="A32" s="3" t="s">
        <v>21</v>
      </c>
      <c r="B32" s="18">
        <v>13585400</v>
      </c>
      <c r="C32" s="9">
        <v>13585400</v>
      </c>
      <c r="D32" s="10"/>
    </row>
    <row r="33" spans="1:4" x14ac:dyDescent="0.25">
      <c r="A33" s="3" t="s">
        <v>22</v>
      </c>
      <c r="B33" s="18"/>
      <c r="C33" s="9"/>
      <c r="D33" s="10"/>
    </row>
    <row r="34" spans="1:4" x14ac:dyDescent="0.25">
      <c r="A34" s="3" t="s">
        <v>23</v>
      </c>
      <c r="B34" s="18">
        <f>'[1]ESTADO DE RESULTADO DETALLADO'!$C$447</f>
        <v>46490062.019999996</v>
      </c>
      <c r="C34" s="9">
        <v>46490062.019999996</v>
      </c>
      <c r="D34" s="10"/>
    </row>
    <row r="35" spans="1:4" ht="28.5" customHeight="1" x14ac:dyDescent="0.25">
      <c r="A35" s="3" t="s">
        <v>38</v>
      </c>
      <c r="B35" s="18"/>
      <c r="C35" s="13"/>
      <c r="D35" s="10"/>
    </row>
    <row r="36" spans="1:4" ht="15.75" thickBot="1" x14ac:dyDescent="0.3">
      <c r="A36" s="3" t="s">
        <v>24</v>
      </c>
      <c r="B36" s="28">
        <f>'[1]ESTADO DE RESULTADO DETALLADO'!$C$532+'[1]ESTADO DE RESULTADO DETALLADO'!$C$505</f>
        <v>59812894</v>
      </c>
      <c r="C36" s="35">
        <v>59812894</v>
      </c>
      <c r="D36" s="10"/>
    </row>
    <row r="37" spans="1:4" ht="15.75" thickBot="1" x14ac:dyDescent="0.3">
      <c r="A37" s="2" t="s">
        <v>25</v>
      </c>
      <c r="B37" s="27">
        <f>SUM(B38:B44)</f>
        <v>583966562</v>
      </c>
      <c r="C37" s="30">
        <f>SUM(C38:C44)</f>
        <v>583966562</v>
      </c>
      <c r="D37" s="10"/>
    </row>
    <row r="38" spans="1:4" x14ac:dyDescent="0.25">
      <c r="A38" s="3" t="s">
        <v>26</v>
      </c>
      <c r="B38" s="18">
        <f>'[2]FORM-15'!$P$27</f>
        <v>583966562</v>
      </c>
      <c r="C38" s="18">
        <f>'[2]FORM-15'!$P$27</f>
        <v>583966562</v>
      </c>
      <c r="D38" s="10"/>
    </row>
    <row r="39" spans="1:4" x14ac:dyDescent="0.25">
      <c r="A39" s="3" t="s">
        <v>39</v>
      </c>
      <c r="B39" s="18"/>
      <c r="C39" s="14"/>
      <c r="D39" s="10"/>
    </row>
    <row r="40" spans="1:4" x14ac:dyDescent="0.25">
      <c r="A40" s="3" t="s">
        <v>40</v>
      </c>
      <c r="B40" s="18"/>
      <c r="C40" s="14"/>
      <c r="D40" s="10"/>
    </row>
    <row r="41" spans="1:4" ht="30" x14ac:dyDescent="0.25">
      <c r="A41" s="3" t="s">
        <v>41</v>
      </c>
      <c r="B41" s="18"/>
      <c r="C41" s="14"/>
      <c r="D41" s="10"/>
    </row>
    <row r="42" spans="1:4" ht="30" x14ac:dyDescent="0.25">
      <c r="A42" s="3" t="s">
        <v>42</v>
      </c>
      <c r="B42" s="18"/>
      <c r="C42" s="14"/>
      <c r="D42" s="10"/>
    </row>
    <row r="43" spans="1:4" x14ac:dyDescent="0.25">
      <c r="A43" s="3" t="s">
        <v>27</v>
      </c>
      <c r="B43" s="18"/>
      <c r="C43" s="14"/>
      <c r="D43" s="10"/>
    </row>
    <row r="44" spans="1:4" ht="15.75" thickBot="1" x14ac:dyDescent="0.3">
      <c r="A44" s="3" t="s">
        <v>43</v>
      </c>
      <c r="B44" s="18"/>
      <c r="C44" s="15"/>
      <c r="D44" s="10"/>
    </row>
    <row r="45" spans="1:4" ht="15.75" thickBot="1" x14ac:dyDescent="0.3">
      <c r="A45" s="2" t="s">
        <v>44</v>
      </c>
      <c r="B45" s="8">
        <f>SUM(B46:B52)</f>
        <v>0</v>
      </c>
      <c r="C45" s="30">
        <f>SUM(C46:C52)</f>
        <v>0</v>
      </c>
      <c r="D45" s="10"/>
    </row>
    <row r="46" spans="1:4" x14ac:dyDescent="0.25">
      <c r="A46" s="3" t="s">
        <v>45</v>
      </c>
      <c r="B46" s="18"/>
      <c r="C46" s="16"/>
      <c r="D46" s="10"/>
    </row>
    <row r="47" spans="1:4" x14ac:dyDescent="0.25">
      <c r="A47" s="3" t="s">
        <v>46</v>
      </c>
      <c r="B47" s="18"/>
      <c r="C47" s="14"/>
      <c r="D47" s="10"/>
    </row>
    <row r="48" spans="1:4" x14ac:dyDescent="0.25">
      <c r="A48" s="3" t="s">
        <v>47</v>
      </c>
      <c r="B48" s="18"/>
      <c r="C48" s="14"/>
      <c r="D48" s="10"/>
    </row>
    <row r="49" spans="1:4" ht="30" x14ac:dyDescent="0.25">
      <c r="A49" s="3" t="s">
        <v>48</v>
      </c>
      <c r="B49" s="18"/>
      <c r="C49" s="14"/>
      <c r="D49" s="10"/>
    </row>
    <row r="50" spans="1:4" ht="30" x14ac:dyDescent="0.25">
      <c r="A50" s="3" t="s">
        <v>49</v>
      </c>
      <c r="B50" s="18"/>
      <c r="C50" s="14"/>
      <c r="D50" s="10"/>
    </row>
    <row r="51" spans="1:4" x14ac:dyDescent="0.25">
      <c r="A51" s="3" t="s">
        <v>50</v>
      </c>
      <c r="B51" s="18"/>
      <c r="C51" s="14"/>
      <c r="D51" s="10"/>
    </row>
    <row r="52" spans="1:4" x14ac:dyDescent="0.25">
      <c r="A52" s="3" t="s">
        <v>51</v>
      </c>
      <c r="B52" s="18"/>
      <c r="C52" s="14"/>
      <c r="D52" s="10"/>
    </row>
    <row r="53" spans="1:4" ht="5.25" customHeight="1" thickBot="1" x14ac:dyDescent="0.3">
      <c r="A53" s="3"/>
      <c r="B53" s="36"/>
      <c r="C53" s="37"/>
      <c r="D53" s="10"/>
    </row>
    <row r="54" spans="1:4" ht="15.75" thickBot="1" x14ac:dyDescent="0.3">
      <c r="A54" s="2" t="s">
        <v>28</v>
      </c>
      <c r="B54" s="27">
        <f>SUM(B55:B63)</f>
        <v>22729671</v>
      </c>
      <c r="C54" s="30">
        <f>SUM(C55:C63)</f>
        <v>22729671</v>
      </c>
      <c r="D54" s="10"/>
    </row>
    <row r="55" spans="1:4" x14ac:dyDescent="0.25">
      <c r="A55" s="3" t="s">
        <v>29</v>
      </c>
      <c r="B55" s="18">
        <v>12983616</v>
      </c>
      <c r="C55" s="18">
        <v>12983616</v>
      </c>
      <c r="D55" s="10"/>
    </row>
    <row r="56" spans="1:4" x14ac:dyDescent="0.25">
      <c r="A56" s="3" t="s">
        <v>30</v>
      </c>
      <c r="B56" s="18"/>
      <c r="C56" s="18"/>
      <c r="D56" s="10"/>
    </row>
    <row r="57" spans="1:4" x14ac:dyDescent="0.25">
      <c r="A57" s="3" t="s">
        <v>31</v>
      </c>
      <c r="B57" s="18"/>
      <c r="C57" s="18"/>
      <c r="D57" s="10"/>
    </row>
    <row r="58" spans="1:4" x14ac:dyDescent="0.25">
      <c r="A58" s="3" t="s">
        <v>32</v>
      </c>
      <c r="B58" s="18"/>
      <c r="C58" s="18"/>
      <c r="D58" s="10"/>
    </row>
    <row r="59" spans="1:4" x14ac:dyDescent="0.25">
      <c r="A59" s="3" t="s">
        <v>33</v>
      </c>
      <c r="B59" s="18">
        <v>9746055</v>
      </c>
      <c r="C59" s="18">
        <v>9746055</v>
      </c>
      <c r="D59" s="10"/>
    </row>
    <row r="60" spans="1:4" x14ac:dyDescent="0.25">
      <c r="A60" s="3" t="s">
        <v>52</v>
      </c>
      <c r="B60" s="18"/>
      <c r="C60" s="18"/>
      <c r="D60" s="10"/>
    </row>
    <row r="61" spans="1:4" x14ac:dyDescent="0.25">
      <c r="A61" s="3" t="s">
        <v>53</v>
      </c>
      <c r="B61" s="18"/>
      <c r="C61" s="18"/>
      <c r="D61" s="10"/>
    </row>
    <row r="62" spans="1:4" x14ac:dyDescent="0.25">
      <c r="A62" s="3" t="s">
        <v>34</v>
      </c>
      <c r="B62" s="18"/>
      <c r="C62" s="18"/>
      <c r="D62" s="10"/>
    </row>
    <row r="63" spans="1:4" ht="15.75" thickBot="1" x14ac:dyDescent="0.3">
      <c r="A63" s="3" t="s">
        <v>54</v>
      </c>
      <c r="B63" s="18"/>
      <c r="C63" s="18"/>
      <c r="D63" s="10"/>
    </row>
    <row r="64" spans="1:4" ht="15.75" thickBot="1" x14ac:dyDescent="0.3">
      <c r="A64" s="2" t="s">
        <v>55</v>
      </c>
      <c r="B64" s="27">
        <f>SUM(B65:B68)</f>
        <v>129181390</v>
      </c>
      <c r="C64" s="30">
        <f>SUM(C65:C68)</f>
        <v>129181390</v>
      </c>
      <c r="D64" s="10"/>
    </row>
    <row r="65" spans="1:5" x14ac:dyDescent="0.25">
      <c r="A65" s="3" t="s">
        <v>56</v>
      </c>
      <c r="B65" s="18">
        <f>124335000+4846390</f>
        <v>129181390</v>
      </c>
      <c r="C65" s="18">
        <f>124335000+4846390</f>
        <v>129181390</v>
      </c>
      <c r="D65" s="10"/>
    </row>
    <row r="66" spans="1:5" x14ac:dyDescent="0.25">
      <c r="A66" s="3" t="s">
        <v>57</v>
      </c>
      <c r="B66" s="18"/>
      <c r="C66" s="14"/>
      <c r="D66" s="10"/>
    </row>
    <row r="67" spans="1:5" x14ac:dyDescent="0.25">
      <c r="A67" s="3" t="s">
        <v>58</v>
      </c>
      <c r="B67" s="18"/>
      <c r="C67" s="16"/>
      <c r="D67" s="10"/>
    </row>
    <row r="68" spans="1:5" ht="30.75" thickBot="1" x14ac:dyDescent="0.3">
      <c r="A68" s="3" t="s">
        <v>59</v>
      </c>
      <c r="B68" s="18"/>
      <c r="C68" s="17"/>
      <c r="D68" s="10"/>
    </row>
    <row r="69" spans="1:5" ht="15.75" thickBot="1" x14ac:dyDescent="0.3">
      <c r="A69" s="2" t="s">
        <v>60</v>
      </c>
      <c r="B69" s="27">
        <f>SUM(B70:B71)</f>
        <v>0</v>
      </c>
      <c r="C69" s="30">
        <f>SUM(C70:C71)</f>
        <v>0</v>
      </c>
      <c r="D69" s="10"/>
    </row>
    <row r="70" spans="1:5" x14ac:dyDescent="0.25">
      <c r="A70" s="3" t="s">
        <v>61</v>
      </c>
      <c r="B70" s="18"/>
      <c r="C70" s="16"/>
      <c r="D70" s="10"/>
    </row>
    <row r="71" spans="1:5" ht="15.75" thickBot="1" x14ac:dyDescent="0.3">
      <c r="A71" s="3" t="s">
        <v>62</v>
      </c>
      <c r="B71" s="18"/>
      <c r="C71" s="15"/>
      <c r="D71" s="10"/>
    </row>
    <row r="72" spans="1:5" ht="15.75" thickBot="1" x14ac:dyDescent="0.3">
      <c r="A72" s="2" t="s">
        <v>63</v>
      </c>
      <c r="B72" s="27">
        <f>SUM(B73:B75)</f>
        <v>0</v>
      </c>
      <c r="C72" s="30">
        <f>SUM(C73:C75)</f>
        <v>0</v>
      </c>
      <c r="D72" s="10"/>
    </row>
    <row r="73" spans="1:5" x14ac:dyDescent="0.25">
      <c r="A73" s="3" t="s">
        <v>64</v>
      </c>
      <c r="B73" s="18"/>
      <c r="C73" s="16"/>
      <c r="D73" s="10"/>
    </row>
    <row r="74" spans="1:5" x14ac:dyDescent="0.25">
      <c r="A74" s="3" t="s">
        <v>65</v>
      </c>
      <c r="B74" s="18"/>
      <c r="C74" s="14"/>
      <c r="D74" s="10"/>
    </row>
    <row r="75" spans="1:5" ht="15.75" thickBot="1" x14ac:dyDescent="0.3">
      <c r="A75" s="3" t="s">
        <v>66</v>
      </c>
      <c r="B75" s="18"/>
      <c r="C75" s="17"/>
      <c r="D75" s="10"/>
    </row>
    <row r="76" spans="1:5" ht="15.75" thickBot="1" x14ac:dyDescent="0.3">
      <c r="A76" s="22" t="s">
        <v>35</v>
      </c>
      <c r="B76" s="8">
        <f>B72+B69+B64+B54+B45+B37+B27+B17+B11</f>
        <v>4215696224.9000001</v>
      </c>
      <c r="C76" s="30">
        <f>C72+C69+C64+C54+C45+C37+C27+C17+C11</f>
        <v>4215696225.9000001</v>
      </c>
      <c r="D76" s="10"/>
      <c r="E76" s="10"/>
    </row>
    <row r="77" spans="1:5" ht="15.75" thickBot="1" x14ac:dyDescent="0.3">
      <c r="A77" s="1" t="s">
        <v>67</v>
      </c>
      <c r="B77" s="19"/>
      <c r="C77" s="6"/>
      <c r="D77" s="10"/>
    </row>
    <row r="78" spans="1:5" ht="15.75" thickBot="1" x14ac:dyDescent="0.3">
      <c r="A78" s="2" t="s">
        <v>68</v>
      </c>
      <c r="B78" s="8">
        <f>SUM(B79:B80)</f>
        <v>28252132660</v>
      </c>
      <c r="C78" s="30">
        <f>SUM(C79:C80)</f>
        <v>28252132661</v>
      </c>
      <c r="D78" s="10"/>
    </row>
    <row r="79" spans="1:5" x14ac:dyDescent="0.25">
      <c r="A79" s="3" t="s">
        <v>69</v>
      </c>
      <c r="B79" s="18">
        <v>28252132660</v>
      </c>
      <c r="C79" s="18">
        <v>28252132661</v>
      </c>
      <c r="D79" s="10"/>
    </row>
    <row r="80" spans="1:5" ht="15.75" thickBot="1" x14ac:dyDescent="0.3">
      <c r="A80" s="3" t="s">
        <v>70</v>
      </c>
      <c r="B80" s="18"/>
      <c r="C80" s="6"/>
      <c r="D80" s="10"/>
    </row>
    <row r="81" spans="1:4" ht="15.75" thickBot="1" x14ac:dyDescent="0.3">
      <c r="A81" s="2" t="s">
        <v>71</v>
      </c>
      <c r="B81" s="8">
        <f>SUM(B82:B83)</f>
        <v>0</v>
      </c>
      <c r="C81" s="29"/>
      <c r="D81" s="10"/>
    </row>
    <row r="82" spans="1:4" x14ac:dyDescent="0.25">
      <c r="A82" s="3" t="s">
        <v>72</v>
      </c>
      <c r="B82" s="18"/>
      <c r="C82" s="6"/>
      <c r="D82" s="10"/>
    </row>
    <row r="83" spans="1:4" ht="15.75" thickBot="1" x14ac:dyDescent="0.3">
      <c r="A83" s="3" t="s">
        <v>73</v>
      </c>
      <c r="B83" s="18"/>
      <c r="C83" s="6"/>
      <c r="D83" s="10"/>
    </row>
    <row r="84" spans="1:4" ht="15.75" thickBot="1" x14ac:dyDescent="0.3">
      <c r="A84" s="2" t="s">
        <v>74</v>
      </c>
      <c r="B84" s="8">
        <f>SUM(B85)</f>
        <v>0</v>
      </c>
      <c r="C84" s="29"/>
      <c r="D84" s="10"/>
    </row>
    <row r="85" spans="1:4" ht="15.75" thickBot="1" x14ac:dyDescent="0.3">
      <c r="A85" s="3" t="s">
        <v>75</v>
      </c>
      <c r="B85" s="18"/>
      <c r="C85" s="6"/>
      <c r="D85" s="10"/>
    </row>
    <row r="86" spans="1:4" ht="15.75" thickBot="1" x14ac:dyDescent="0.3">
      <c r="A86" s="22" t="s">
        <v>76</v>
      </c>
      <c r="B86" s="8">
        <f>B78-B81-B84</f>
        <v>28252132660</v>
      </c>
      <c r="C86" s="30">
        <f>C78-C81-C84</f>
        <v>28252132661</v>
      </c>
      <c r="D86" s="10"/>
    </row>
    <row r="87" spans="1:4" ht="15.75" thickBot="1" x14ac:dyDescent="0.3">
      <c r="B87" s="13"/>
      <c r="C87" s="7"/>
      <c r="D87" s="10"/>
    </row>
    <row r="88" spans="1:4" ht="16.5" thickBot="1" x14ac:dyDescent="0.3">
      <c r="A88" s="23" t="s">
        <v>77</v>
      </c>
      <c r="B88" s="31">
        <f>B76+B86</f>
        <v>32467828884.900002</v>
      </c>
      <c r="C88" s="31">
        <f>C76+C86</f>
        <v>32467828886.900002</v>
      </c>
      <c r="D88" s="32"/>
    </row>
    <row r="89" spans="1:4" ht="15.75" thickTop="1" x14ac:dyDescent="0.25">
      <c r="A89" t="s">
        <v>79</v>
      </c>
    </row>
    <row r="90" spans="1:4" x14ac:dyDescent="0.25">
      <c r="A90" t="s">
        <v>89</v>
      </c>
    </row>
    <row r="91" spans="1:4" x14ac:dyDescent="0.25">
      <c r="A91" t="s">
        <v>90</v>
      </c>
    </row>
    <row r="92" spans="1:4" x14ac:dyDescent="0.25">
      <c r="A92" t="s">
        <v>80</v>
      </c>
    </row>
    <row r="93" spans="1:4" x14ac:dyDescent="0.25">
      <c r="A93" s="11" t="s">
        <v>91</v>
      </c>
    </row>
    <row r="94" spans="1:4" x14ac:dyDescent="0.25">
      <c r="A94" t="s">
        <v>92</v>
      </c>
    </row>
    <row r="95" spans="1:4" x14ac:dyDescent="0.25">
      <c r="A95" t="s">
        <v>81</v>
      </c>
    </row>
    <row r="101" spans="1:3" x14ac:dyDescent="0.25">
      <c r="A101" s="38"/>
      <c r="B101" s="38"/>
      <c r="C101" s="38"/>
    </row>
    <row r="102" spans="1:3" x14ac:dyDescent="0.25">
      <c r="A102" s="38"/>
      <c r="B102" s="38"/>
      <c r="C102" s="38"/>
    </row>
  </sheetData>
  <mergeCells count="7">
    <mergeCell ref="A101:C101"/>
    <mergeCell ref="A102:C102"/>
    <mergeCell ref="A4:C4"/>
    <mergeCell ref="A5:C5"/>
    <mergeCell ref="A6:C6"/>
    <mergeCell ref="A8:C8"/>
    <mergeCell ref="A7:C7"/>
  </mergeCells>
  <printOptions horizontalCentered="1"/>
  <pageMargins left="0.23622047244094491" right="0.23622047244094491" top="0.19685039370078741" bottom="0.19685039370078741" header="0.15748031496062992" footer="1.5748031496062993"/>
  <pageSetup scale="85" orientation="portrait" r:id="rId1"/>
  <rowBreaks count="1" manualBreakCount="1">
    <brk id="5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Harolin Esther Peña Montero</cp:lastModifiedBy>
  <cp:lastPrinted>2025-04-22T14:57:09Z</cp:lastPrinted>
  <dcterms:created xsi:type="dcterms:W3CDTF">2018-04-17T18:57:16Z</dcterms:created>
  <dcterms:modified xsi:type="dcterms:W3CDTF">2025-05-29T14:02:55Z</dcterms:modified>
</cp:coreProperties>
</file>