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ncoagricolagobdo.sharepoint.com/sites/Secciondecontraloria/Documentos compartidos/Contraloria/Tania/2025 ESTADOS FINANCIEROS/09 SEPTIEMBRE 2025/ENVIO/"/>
    </mc:Choice>
  </mc:AlternateContent>
  <xr:revisionPtr revIDLastSave="1" documentId="8_{1ADF5D8F-285D-48BC-B32E-506618F4AA7F}" xr6:coauthVersionLast="47" xr6:coauthVersionMax="47" xr10:uidLastSave="{AD3D105C-9E57-407D-BAED-F6B493590F67}"/>
  <bookViews>
    <workbookView xWindow="-120" yWindow="-120" windowWidth="29040" windowHeight="15840" tabRatio="831" xr2:uid="{00000000-000D-0000-FFFF-FFFF00000000}"/>
  </bookViews>
  <sheets>
    <sheet name="PATRIMONIO" sheetId="31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PATRIMONIO!$A$1:$H$42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1" l="1"/>
  <c r="G22" i="31"/>
  <c r="G19" i="31"/>
  <c r="H26" i="31"/>
  <c r="H27" i="31"/>
  <c r="H28" i="31"/>
  <c r="N44" i="31"/>
  <c r="P51" i="31"/>
  <c r="O51" i="31"/>
  <c r="O52" i="31" l="1"/>
  <c r="O54" i="31" s="1"/>
  <c r="H13" i="31" l="1"/>
  <c r="H11" i="31" l="1"/>
  <c r="F16" i="31"/>
  <c r="F19" i="31" l="1"/>
  <c r="C14" i="31"/>
  <c r="H14" i="31" s="1"/>
  <c r="H25" i="31"/>
  <c r="H24" i="31"/>
  <c r="H23" i="31"/>
  <c r="H22" i="31"/>
  <c r="H30" i="31" s="1"/>
  <c r="E19" i="31"/>
  <c r="E30" i="31" s="1"/>
  <c r="D19" i="31"/>
  <c r="D30" i="31" s="1"/>
  <c r="B19" i="31"/>
  <c r="B30" i="31" s="1"/>
  <c r="H17" i="31"/>
  <c r="H15" i="31"/>
  <c r="H12" i="31"/>
  <c r="F30" i="31" l="1"/>
  <c r="H16" i="31"/>
  <c r="H19" i="31" s="1"/>
  <c r="C19" i="31"/>
  <c r="C30" i="31" s="1"/>
  <c r="A4" i="31" l="1"/>
  <c r="A30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<sst xmlns="http://schemas.openxmlformats.org/spreadsheetml/2006/main" count="572" uniqueCount="322">
  <si>
    <t xml:space="preserve"> </t>
  </si>
  <si>
    <t>BANCO AGRICOLA DE LA REPUBLICA DOMINICANA</t>
  </si>
  <si>
    <t>VALORES EN RD$</t>
  </si>
  <si>
    <t>GASTOS FINANCIEROS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</si>
  <si>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</si>
  <si>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</si>
  <si>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</si>
  <si>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</si>
  <si>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</si>
  <si>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</si>
  <si>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</si>
  <si>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</si>
  <si>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</si>
  <si>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TOTAL</t>
  </si>
  <si>
    <t>PAGADO</t>
  </si>
  <si>
    <t>PATRIMONIALES</t>
  </si>
  <si>
    <t>REVALUACION</t>
  </si>
  <si>
    <t>ACUMULADOS</t>
  </si>
  <si>
    <t>DEL EJERCICIO</t>
  </si>
  <si>
    <t>PATRIMONIO</t>
  </si>
  <si>
    <t>SALDO AL 1RO. DE ENERO DE 2024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</si>
  <si>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</si>
  <si>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</si>
  <si>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</si>
  <si>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</si>
  <si>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</si>
  <si>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>RESULTADOS DEL EJERCICIO</t>
  </si>
  <si>
    <t>SALDOS AL 31 DICIEMBRE 2024</t>
  </si>
  <si>
    <t xml:space="preserve">SUPERAVIT POR REEVALUACION </t>
  </si>
  <si>
    <t xml:space="preserve">CAPITAL DONADO POR EL ESTADO DOMINICANO </t>
  </si>
  <si>
    <t xml:space="preserve">AJUSTE A  RESULTADO AÑO ANTERIOR </t>
  </si>
  <si>
    <t>UTILIDADES NO DISTRIBUIDAS</t>
  </si>
  <si>
    <t xml:space="preserve">          Fernando Durán</t>
  </si>
  <si>
    <t xml:space="preserve"> Lic. Maricela Checo </t>
  </si>
  <si>
    <t xml:space="preserve">           Administrador General</t>
  </si>
  <si>
    <t xml:space="preserve">Contralor </t>
  </si>
  <si>
    <t>CR</t>
  </si>
  <si>
    <t>DB</t>
  </si>
  <si>
    <t xml:space="preserve">SALDO </t>
  </si>
  <si>
    <t>INGRESOS FINANCIEROS:</t>
  </si>
  <si>
    <t>INGRESOS FINANC. POR CARTERA DE CRED.</t>
  </si>
  <si>
    <t>INGRESOS FINANCIEROS POR INVERSIONES</t>
  </si>
  <si>
    <t>INGRESOS FINANCIEROS POR DISPONIBILIDADES</t>
  </si>
  <si>
    <t>419</t>
  </si>
  <si>
    <t xml:space="preserve"> Redimiento por Disponibilidades</t>
  </si>
  <si>
    <t>419.01</t>
  </si>
  <si>
    <t>OTROS INGRESOS OPERACIONALES:</t>
  </si>
  <si>
    <t>COMISIONES POR SERVICIOS</t>
  </si>
  <si>
    <t xml:space="preserve">     Comisiones Legalización de Contratos</t>
  </si>
  <si>
    <t xml:space="preserve">     Comisiones AGRODOSA</t>
  </si>
  <si>
    <t>Otras Comisiones por Servicios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</si>
  <si>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</si>
  <si>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</si>
  <si>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</si>
  <si>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 xml:space="preserve">     Comisiones por Facturacion EDENORTE/EDESUR</t>
  </si>
  <si>
    <t>423.99.1.04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</si>
  <si>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</si>
  <si>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</si>
  <si>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</si>
  <si>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</si>
  <si>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</si>
  <si>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</si>
  <si>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>OTROS INGRESOS NO OPERACIONALES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</si>
  <si>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</si>
  <si>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</si>
  <si>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</si>
  <si>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>OTROS INGRESOS</t>
  </si>
  <si>
    <t>GASTOS</t>
  </si>
  <si>
    <t>GASTOS FINANC. POR DEPOSITO DEL PUBLICO:</t>
  </si>
  <si>
    <t>GASTOS FINANC. POR VALORES EN PODER DEL PUBLICO</t>
  </si>
  <si>
    <t>GASTOS FINANCIEROS POR FINANC. OBTENIDO</t>
  </si>
  <si>
    <t xml:space="preserve">  Cargos por Financiamientos del B.C.R.D.</t>
  </si>
  <si>
    <t xml:space="preserve">  Banco de Reservas de la Rep. Dom.</t>
  </si>
  <si>
    <t>GASTOS FINANCIEROS POR INVERSIONES</t>
  </si>
  <si>
    <t xml:space="preserve">  Gastos Financieros por Inversiones a Costo Amortizado</t>
  </si>
  <si>
    <t>OTROS GASTOS OPERACIONALES:</t>
  </si>
  <si>
    <t>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</si>
  <si>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</si>
  <si>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</si>
  <si>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</si>
  <si>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</si>
  <si>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</si>
  <si>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</si>
  <si>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</si>
  <si>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</si>
  <si>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</si>
  <si>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</si>
  <si>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</si>
  <si>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</si>
  <si>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</si>
  <si>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</si>
  <si>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</si>
  <si>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</si>
  <si>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</si>
  <si>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Fidelidad</t>
  </si>
  <si>
    <t>531.15.1.01.02</t>
  </si>
  <si>
    <t xml:space="preserve">  Seguro Familiar de Salud</t>
  </si>
  <si>
    <t>531.15.1.01.03</t>
  </si>
  <si>
    <t xml:space="preserve">  Seguro de Riesgos Laborales</t>
  </si>
  <si>
    <t>531.15.1.02</t>
  </si>
  <si>
    <t xml:space="preserve">  Otros Seguros</t>
  </si>
  <si>
    <t>531.15.1.99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</si>
  <si>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</si>
  <si>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</si>
  <si>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</si>
  <si>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</si>
  <si>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</si>
  <si>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</si>
  <si>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</si>
  <si>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</si>
  <si>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</si>
  <si>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</si>
  <si>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</si>
  <si>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</si>
  <si>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</si>
  <si>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</si>
  <si>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</si>
  <si>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</si>
  <si>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</si>
  <si>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</si>
  <si>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</si>
  <si>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</si>
  <si>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</si>
  <si>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</si>
  <si>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</si>
  <si>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</si>
  <si>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</si>
  <si>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</si>
  <si>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</si>
  <si>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</si>
  <si>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 xml:space="preserve">    Gastos diversos de Traslado y comunicacion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</si>
  <si>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</si>
  <si>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</si>
  <si>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</si>
  <si>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</si>
  <si>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>534.03.1.01</t>
  </si>
  <si>
    <t xml:space="preserve">    Mantenimiento y Reparación de Otros Equipos</t>
  </si>
  <si>
    <t>534.03.1.02</t>
  </si>
  <si>
    <t>534.03.1.03</t>
  </si>
  <si>
    <t xml:space="preserve">    De la Institucion</t>
  </si>
  <si>
    <t>534.03.1.03.01</t>
  </si>
  <si>
    <t xml:space="preserve">    Arrendados</t>
  </si>
  <si>
    <t>534.03.1.03.02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</si>
  <si>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</si>
  <si>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</si>
  <si>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</si>
  <si>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Depreciación Edificio</t>
  </si>
  <si>
    <t xml:space="preserve">    Depreciación Muebles y Equipos de Oficina</t>
  </si>
  <si>
    <t xml:space="preserve">    Depreciación Otros Equipos</t>
  </si>
  <si>
    <t>GASTOS DIVERSOS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</si>
  <si>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</si>
  <si>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</si>
  <si>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</si>
  <si>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</si>
  <si>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</si>
  <si>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</si>
  <si>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</si>
  <si>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</si>
  <si>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</si>
  <si>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</si>
  <si>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</si>
  <si>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</si>
  <si>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</si>
  <si>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</si>
  <si>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>GASTOS POR PROVIS. POR ACTIVOS RIESGOS</t>
  </si>
  <si>
    <t xml:space="preserve">  Constitución de Prov. p/cartera de crédito</t>
  </si>
  <si>
    <t xml:space="preserve">  Constitución de Prov. p/rendimientos por cobrar</t>
  </si>
  <si>
    <t>GASTOS POR BIENES RECIBIDO EN REC. DE CREDITO</t>
  </si>
  <si>
    <t xml:space="preserve">  Gastos Mant. y Custodia Bienes Rec. Dac. Pago</t>
  </si>
  <si>
    <t xml:space="preserve">  Pérdida por Deterioro de Bienes Recib. en Recup.</t>
  </si>
  <si>
    <t>GASTOS POR VENTAS DE BIENES</t>
  </si>
  <si>
    <t>OTROS GASTOS NO OPERACIONALES</t>
  </si>
  <si>
    <t>OTROS GASTOS:</t>
  </si>
  <si>
    <t xml:space="preserve">  Donaciones Efectuadas por la Institucion</t>
  </si>
  <si>
    <t>TOTAL DE GASTOS</t>
  </si>
  <si>
    <t>RESULTADO FINAL</t>
  </si>
  <si>
    <t>DETALLE DEL ESTADO  DE RESULTADOS PRESUPUESTADO Y EJECUTADO</t>
  </si>
  <si>
    <t xml:space="preserve">INGRESOS </t>
  </si>
  <si>
    <t xml:space="preserve">  Del mes</t>
  </si>
  <si>
    <t xml:space="preserve">Acumulado </t>
  </si>
  <si>
    <t>Presupuestado</t>
  </si>
  <si>
    <t>Ejecutado</t>
  </si>
  <si>
    <t xml:space="preserve">     Otros Ingresos</t>
  </si>
  <si>
    <t>TOTAL  INGRESOS</t>
  </si>
  <si>
    <t xml:space="preserve">  Temporero</t>
  </si>
  <si>
    <t xml:space="preserve">  Premios al Personal</t>
  </si>
  <si>
    <t xml:space="preserve">533.99.1.01                        </t>
  </si>
  <si>
    <t xml:space="preserve">533.99.1.09                        </t>
  </si>
  <si>
    <t xml:space="preserve">544.02.1.02                        </t>
  </si>
  <si>
    <t>ENERO</t>
  </si>
  <si>
    <t>FEBRERO</t>
  </si>
  <si>
    <t>ACUMULADO</t>
  </si>
  <si>
    <t>Ingresos Financ. por Créd. Vigentes</t>
  </si>
  <si>
    <t>Ingresos Financ. por Créd. En Mora (de 31 a 90 Días)</t>
  </si>
  <si>
    <t>Ingresos Financ. por Créd. Vencidos por más de 90 Días</t>
  </si>
  <si>
    <t>Ingresos Financ. por Créditos Reestructurados</t>
  </si>
  <si>
    <t>Ingresos Finac. por Créd. en Cobranza Judicial</t>
  </si>
  <si>
    <t xml:space="preserve"> Redimiento por Inversiones en Instituciones Financieras</t>
  </si>
  <si>
    <t xml:space="preserve">   Comisiones por Cobranzas</t>
  </si>
  <si>
    <t xml:space="preserve">     Comisiones por Cobranza CODETEL</t>
  </si>
  <si>
    <t xml:space="preserve">423.06.1.02                        </t>
  </si>
  <si>
    <t xml:space="preserve">     Comisiones ventas de Maquinarias</t>
  </si>
  <si>
    <t>423.06.1.11</t>
  </si>
  <si>
    <t xml:space="preserve">     Comisiones préstamos CONALECHE</t>
  </si>
  <si>
    <t>423.06.1.04</t>
  </si>
  <si>
    <t xml:space="preserve">     Comisiones préstamos FEDA</t>
  </si>
  <si>
    <t xml:space="preserve">423.06.1.05                        </t>
  </si>
  <si>
    <t xml:space="preserve">     Comisiones Préstamos IAD</t>
  </si>
  <si>
    <t>423.06.1.10</t>
  </si>
  <si>
    <t>423.06.1.08</t>
  </si>
  <si>
    <t xml:space="preserve">     Comisiones Administración Préstamos Tasa Cero</t>
  </si>
  <si>
    <t>423.06.1.07</t>
  </si>
  <si>
    <t xml:space="preserve">423.99.1.01                        </t>
  </si>
  <si>
    <t xml:space="preserve">423.99.1.02                        </t>
  </si>
  <si>
    <t xml:space="preserve">423.99.1.03                        </t>
  </si>
  <si>
    <t>423.06.1.09</t>
  </si>
  <si>
    <t xml:space="preserve">     Ganancias por Ventas de Activos Fijos</t>
  </si>
  <si>
    <t xml:space="preserve">434.01.1                           </t>
  </si>
  <si>
    <t xml:space="preserve">     Ganancias por Ventas de Bienes Recibidos en Rec. Créd.</t>
  </si>
  <si>
    <t xml:space="preserve">     Ventas de Bienes Adjudicados</t>
  </si>
  <si>
    <t xml:space="preserve">434.02.1.01                        </t>
  </si>
  <si>
    <t xml:space="preserve">     Ventas de Bienes Recib. en Dación de pago</t>
  </si>
  <si>
    <t xml:space="preserve">434.02.1.02                        </t>
  </si>
  <si>
    <t xml:space="preserve">     Ingresos Intereses exonerados en Cancelación de Prestamos </t>
  </si>
  <si>
    <t xml:space="preserve">439.99.1.02                        </t>
  </si>
  <si>
    <t>Cargos por Depositos de Ahorros</t>
  </si>
  <si>
    <t>Cargos por Depósitos a Plazo</t>
  </si>
  <si>
    <t>Cargos por Certificados Financieros</t>
  </si>
  <si>
    <t xml:space="preserve">512.03.1                           </t>
  </si>
  <si>
    <t xml:space="preserve">513.03.1.01                        </t>
  </si>
  <si>
    <t>Comisiones por Otros Servicios</t>
  </si>
  <si>
    <t>Datacredito</t>
  </si>
  <si>
    <t xml:space="preserve">523.99.1.03                        </t>
  </si>
  <si>
    <t>Otros Gastos Operacionales Diversos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</si>
  <si>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</si>
  <si>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</si>
  <si>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</si>
  <si>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 Incentivo</t>
  </si>
  <si>
    <t xml:space="preserve">531.08.1.03                        </t>
  </si>
  <si>
    <t xml:space="preserve">  Otros incentivos al personal</t>
  </si>
  <si>
    <t xml:space="preserve">531.08.1.09                        </t>
  </si>
  <si>
    <t xml:space="preserve"> Gastos de Representacion fijos</t>
  </si>
  <si>
    <t xml:space="preserve">531.14.1.02                        </t>
  </si>
  <si>
    <t xml:space="preserve">531.14.1.03                        </t>
  </si>
  <si>
    <t xml:space="preserve">  Médico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</si>
  <si>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</si>
  <si>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</si>
  <si>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</si>
  <si>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</si>
  <si>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</si>
  <si>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  Servicios de Computacion</t>
  </si>
  <si>
    <t xml:space="preserve">533.01.1.01                        </t>
  </si>
  <si>
    <t xml:space="preserve">    En el Extranjero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</si>
  <si>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</si>
  <si>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</si>
  <si>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</si>
  <si>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</si>
  <si>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</si>
  <si>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  Mantenimiento y Reparación de Inmuebles</t>
  </si>
  <si>
    <t xml:space="preserve">534.05.1.01                        </t>
  </si>
  <si>
    <t xml:space="preserve">    Arrendamientos de Mobiliarios y Equipos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</si>
  <si>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</si>
  <si>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</si>
  <si>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</si>
  <si>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    Depreciación Bibliotecas y Obras de Arte</t>
  </si>
  <si>
    <t xml:space="preserve">534.07.1.04                        </t>
  </si>
  <si>
    <t xml:space="preserve">    Amortización de Mejoras a Propiedades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</si>
  <si>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</si>
  <si>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</si>
  <si>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</si>
  <si>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</si>
  <si>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</si>
  <si>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    Gastos Promocion Captación de Valores</t>
  </si>
  <si>
    <t xml:space="preserve">539.09.1.03                        </t>
  </si>
  <si>
    <t xml:space="preserve">  Constitución de Prov. p/bienes recibidos en recuperación</t>
  </si>
  <si>
    <t xml:space="preserve">  Gastos Mant. y Custodia Bienes Adjudicados</t>
  </si>
  <si>
    <t xml:space="preserve">543.01.1.01                        </t>
  </si>
  <si>
    <t xml:space="preserve">543.01.1.02                        </t>
  </si>
  <si>
    <t>PERDIDA POR DETERIORO DE BIENES REC. RECUP.</t>
  </si>
  <si>
    <t xml:space="preserve">543.02.1                           </t>
  </si>
  <si>
    <t xml:space="preserve">  PERDIDAS POR VENTAS BIENES RECIB. REC. CRED</t>
  </si>
  <si>
    <t xml:space="preserve">    Perdida en Ventas Bienes Adjudicados</t>
  </si>
  <si>
    <t xml:space="preserve">544.02.1.01                        </t>
  </si>
  <si>
    <t xml:space="preserve">    Perdida en Ventas Bienes Recibido Dacion en P.</t>
  </si>
  <si>
    <t xml:space="preserve">  Gastos no Operacionales Varios</t>
  </si>
  <si>
    <t>(4) - (5)</t>
  </si>
  <si>
    <t>ACTIVO</t>
  </si>
  <si>
    <t>AL 30 SEPTIEMBRE 2025 Y 2024</t>
  </si>
  <si>
    <t>NUMERO DE MES:</t>
  </si>
  <si>
    <t>AL 31 DE OCTUBRE 2023 Y 2022</t>
  </si>
  <si>
    <t>AL 31 DE ENERO 2023 Y 2022</t>
  </si>
  <si>
    <t>AL 28 DE FEBRERO 2023 Y 2022</t>
  </si>
  <si>
    <t>HOJAS FIRMADAS</t>
  </si>
  <si>
    <t>Al 31 DE JULIO 2022</t>
  </si>
  <si>
    <t>PASIVO</t>
  </si>
  <si>
    <t>RANKIN</t>
  </si>
  <si>
    <t>RESULTADO</t>
  </si>
  <si>
    <t>FLUJO</t>
  </si>
  <si>
    <t>AL 31 DE OCTUBRE 2023</t>
  </si>
  <si>
    <t>AL 31 DE ENERO 2023</t>
  </si>
  <si>
    <t>AL 28 DE FEBRERO 2023</t>
  </si>
  <si>
    <t xml:space="preserve">AL 30 DE SEPTIEMBRE 2025 </t>
  </si>
  <si>
    <t>7 . 11</t>
  </si>
  <si>
    <t>12 . 15</t>
  </si>
  <si>
    <t>POR EL PERIODO TERMINADO AL 31 DE JULIO DEL 2022</t>
  </si>
  <si>
    <t>16 . 19</t>
  </si>
  <si>
    <t>AL 30 DE SEPTIEMBRE 2025</t>
  </si>
  <si>
    <t xml:space="preserve">   POR EL MES DE JULIO 2022</t>
  </si>
  <si>
    <t>AL 30 SEPTIEMBRE 2025</t>
  </si>
  <si>
    <t>AL 31 DE AGOSTO 2025</t>
  </si>
  <si>
    <t>AL 30 DE SEPTIEMBRE 2025 Y 2024</t>
  </si>
  <si>
    <t>POR EL PERIODO JULIO 2022</t>
  </si>
  <si>
    <t>LEYENDA COLOR TAP</t>
  </si>
  <si>
    <t>FIRMADAS</t>
  </si>
  <si>
    <t>POST CIERRE</t>
  </si>
  <si>
    <t>CONFIRMAR POST CIERRE</t>
  </si>
  <si>
    <t>PRE CIERRE</t>
  </si>
  <si>
    <t>Al 31 DE ENERO 2023 Y 2022</t>
  </si>
  <si>
    <t>Al 30 DE SEPTIEMBRE 2023 Y 2022</t>
  </si>
  <si>
    <t>Al 31 DE OCTUBRE 2023 Y 2022</t>
  </si>
  <si>
    <t>Al 31 DE DICIEMBRE 2023 Y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</si>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</sst>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1" formatCode="0.00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59">
    <xf numFmtId="0" fontId="0" fillId="0" borderId="0" xfId="0"/>
    <xf numFmtId="0" fontId="8" fillId="0" borderId="0" xfId="0" applyFont="1"/>
    <xf numFmtId="0" fontId="11" fillId="7" borderId="0" xfId="0" applyFont="1" applyFill="1"/>
    <xf numFmtId="0" fontId="20" fillId="7" borderId="0" xfId="0" applyFont="1" applyFill="1"/>
    <xf numFmtId="0" fontId="20" fillId="0" borderId="0" xfId="0" applyFont="1"/>
    <xf numFmtId="43" fontId="21" fillId="5" borderId="0" xfId="1" applyFont="1" applyFill="1" applyAlignment="1">
      <alignment vertical="top" readingOrder="1"/>
    </xf>
    <xf numFmtId="43" fontId="22" fillId="4" borderId="0" xfId="1" applyFont="1" applyFill="1" applyAlignment="1">
      <alignment vertical="top" readingOrder="1"/>
    </xf>
    <xf numFmtId="164" fontId="23" fillId="4" borderId="0" xfId="1" applyNumberFormat="1" applyFont="1" applyFill="1" applyBorder="1" applyAlignment="1">
      <alignment vertical="top"/>
    </xf>
    <xf numFmtId="0" fontId="24" fillId="0" borderId="0" xfId="0" applyFont="1" applyAlignment="1">
      <alignment horizontal="left" vertical="center"/>
    </xf>
    <xf numFmtId="43" fontId="24" fillId="4" borderId="0" xfId="1" applyFont="1" applyFill="1" applyAlignment="1">
      <alignment vertical="top" readingOrder="1"/>
    </xf>
    <xf numFmtId="164" fontId="25" fillId="4" borderId="0" xfId="1" applyNumberFormat="1" applyFont="1" applyFill="1" applyBorder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/>
    </xf>
    <xf numFmtId="43" fontId="24" fillId="0" borderId="0" xfId="1" applyFont="1" applyFill="1" applyBorder="1" applyAlignment="1">
      <alignment horizontal="left" vertical="top" readingOrder="1"/>
    </xf>
    <xf numFmtId="164" fontId="23" fillId="6" borderId="0" xfId="1" applyNumberFormat="1" applyFont="1" applyFill="1" applyBorder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0" fontId="21" fillId="2" borderId="0" xfId="0" applyFont="1" applyFill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10" borderId="0" xfId="0" applyFont="1" applyFill="1" applyAlignment="1">
      <alignment vertical="top"/>
    </xf>
    <xf numFmtId="43" fontId="21" fillId="9" borderId="0" xfId="1" applyFont="1" applyFill="1" applyAlignment="1">
      <alignment vertical="top" wrapText="1" readingOrder="1"/>
    </xf>
    <xf numFmtId="164" fontId="24" fillId="4" borderId="0" xfId="1" applyNumberFormat="1" applyFont="1" applyFill="1" applyAlignment="1">
      <alignment vertical="top"/>
    </xf>
    <xf numFmtId="164" fontId="25" fillId="4" borderId="0" xfId="1" applyNumberFormat="1" applyFont="1" applyFill="1" applyAlignment="1">
      <alignment vertical="top"/>
    </xf>
    <xf numFmtId="164" fontId="25" fillId="6" borderId="0" xfId="1" applyNumberFormat="1" applyFont="1" applyFill="1" applyBorder="1" applyAlignment="1">
      <alignment vertical="top"/>
    </xf>
    <xf numFmtId="164" fontId="20" fillId="4" borderId="0" xfId="1" applyNumberFormat="1" applyFont="1" applyFill="1" applyAlignment="1">
      <alignment vertical="top"/>
    </xf>
    <xf numFmtId="0" fontId="20" fillId="2" borderId="0" xfId="0" applyFont="1" applyFill="1" applyAlignment="1">
      <alignment vertical="top"/>
    </xf>
    <xf numFmtId="43" fontId="20" fillId="4" borderId="0" xfId="1" applyFont="1" applyFill="1" applyAlignment="1">
      <alignment vertical="top" wrapText="1" readingOrder="1"/>
    </xf>
    <xf numFmtId="164" fontId="21" fillId="4" borderId="0" xfId="1" applyNumberFormat="1" applyFont="1" applyFill="1" applyAlignment="1">
      <alignment vertical="top"/>
    </xf>
    <xf numFmtId="43" fontId="21" fillId="9" borderId="0" xfId="1" applyFont="1" applyFill="1" applyAlignment="1">
      <alignment vertical="top" readingOrder="1"/>
    </xf>
    <xf numFmtId="0" fontId="20" fillId="10" borderId="0" xfId="0" applyFont="1" applyFill="1" applyAlignment="1">
      <alignment vertical="top" wrapText="1"/>
    </xf>
    <xf numFmtId="43" fontId="24" fillId="7" borderId="0" xfId="1" applyFont="1" applyFill="1" applyAlignment="1">
      <alignment vertical="top" readingOrder="1"/>
    </xf>
    <xf numFmtId="164" fontId="24" fillId="7" borderId="0" xfId="1" applyNumberFormat="1" applyFont="1" applyFill="1" applyBorder="1" applyAlignment="1">
      <alignment vertical="top"/>
    </xf>
    <xf numFmtId="164" fontId="25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Alignment="1">
      <alignment vertical="top"/>
    </xf>
    <xf numFmtId="164" fontId="27" fillId="4" borderId="0" xfId="1" applyNumberFormat="1" applyFont="1" applyFill="1" applyBorder="1" applyAlignment="1">
      <alignment vertical="top"/>
    </xf>
    <xf numFmtId="43" fontId="22" fillId="4" borderId="0" xfId="1" applyFont="1" applyFill="1" applyAlignment="1">
      <alignment vertical="top" wrapText="1" readingOrder="1"/>
    </xf>
    <xf numFmtId="43" fontId="21" fillId="4" borderId="0" xfId="1" applyFont="1" applyFill="1" applyBorder="1" applyAlignment="1">
      <alignment vertical="top" wrapText="1" readingOrder="1"/>
    </xf>
    <xf numFmtId="168" fontId="25" fillId="6" borderId="0" xfId="1" applyNumberFormat="1" applyFont="1" applyFill="1" applyBorder="1" applyAlignment="1">
      <alignment vertical="top"/>
    </xf>
    <xf numFmtId="168" fontId="24" fillId="6" borderId="0" xfId="1" applyNumberFormat="1" applyFont="1" applyFill="1" applyBorder="1" applyAlignment="1">
      <alignment vertical="top"/>
    </xf>
    <xf numFmtId="168" fontId="24" fillId="7" borderId="0" xfId="1" applyNumberFormat="1" applyFont="1" applyFill="1" applyBorder="1" applyAlignment="1">
      <alignment vertical="top"/>
    </xf>
    <xf numFmtId="168" fontId="25" fillId="7" borderId="0" xfId="1" applyNumberFormat="1" applyFont="1" applyFill="1" applyBorder="1" applyAlignment="1">
      <alignment vertical="top"/>
    </xf>
    <xf numFmtId="43" fontId="20" fillId="0" borderId="0" xfId="1" applyFont="1"/>
    <xf numFmtId="43" fontId="20" fillId="0" borderId="0" xfId="1" applyFont="1" applyFill="1"/>
    <xf numFmtId="43" fontId="24" fillId="0" borderId="0" xfId="1" applyFont="1" applyFill="1" applyAlignment="1">
      <alignment vertical="top"/>
    </xf>
    <xf numFmtId="0" fontId="20" fillId="0" borderId="0" xfId="0" applyFont="1" applyAlignment="1">
      <alignment horizontal="left"/>
    </xf>
    <xf numFmtId="43" fontId="18" fillId="0" borderId="0" xfId="1" applyFont="1"/>
    <xf numFmtId="43" fontId="18" fillId="0" borderId="0" xfId="0" applyNumberFormat="1" applyFont="1"/>
    <xf numFmtId="43" fontId="18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166" fontId="15" fillId="7" borderId="0" xfId="13" applyFont="1" applyFill="1"/>
    <xf numFmtId="39" fontId="15" fillId="7" borderId="0" xfId="13" applyNumberFormat="1" applyFont="1" applyFill="1"/>
    <xf numFmtId="166" fontId="13" fillId="7" borderId="0" xfId="13" applyFont="1" applyFill="1"/>
    <xf numFmtId="37" fontId="13" fillId="0" borderId="0" xfId="13" applyNumberFormat="1" applyFont="1"/>
    <xf numFmtId="166" fontId="13" fillId="0" borderId="0" xfId="13" applyFont="1"/>
    <xf numFmtId="166" fontId="13" fillId="7" borderId="0" xfId="13" applyFont="1" applyFill="1" applyAlignment="1">
      <alignment horizontal="centerContinuous"/>
    </xf>
    <xf numFmtId="166" fontId="14" fillId="7" borderId="0" xfId="13" applyFont="1" applyFill="1" applyAlignment="1">
      <alignment horizontal="center"/>
    </xf>
    <xf numFmtId="166" fontId="14" fillId="7" borderId="0" xfId="13" applyFont="1" applyFill="1" applyAlignment="1">
      <alignment horizontal="left"/>
    </xf>
    <xf numFmtId="166" fontId="14" fillId="8" borderId="0" xfId="13" applyFont="1" applyFill="1" applyAlignment="1">
      <alignment horizontal="left"/>
    </xf>
    <xf numFmtId="166" fontId="14" fillId="8" borderId="0" xfId="13" applyFont="1" applyFill="1" applyAlignment="1">
      <alignment horizontal="center"/>
    </xf>
    <xf numFmtId="166" fontId="14" fillId="8" borderId="0" xfId="13" applyFont="1" applyFill="1"/>
    <xf numFmtId="39" fontId="14" fillId="8" borderId="0" xfId="13" applyNumberFormat="1" applyFont="1" applyFill="1" applyAlignment="1">
      <alignment horizontal="center"/>
    </xf>
    <xf numFmtId="39" fontId="15" fillId="7" borderId="0" xfId="13" applyNumberFormat="1" applyFont="1" applyFill="1" applyAlignment="1">
      <alignment horizontal="left"/>
    </xf>
    <xf numFmtId="37" fontId="15" fillId="7" borderId="0" xfId="13" applyNumberFormat="1" applyFont="1" applyFill="1" applyAlignment="1">
      <alignment horizontal="left"/>
    </xf>
    <xf numFmtId="37" fontId="15" fillId="3" borderId="0" xfId="13" applyNumberFormat="1" applyFont="1" applyFill="1"/>
    <xf numFmtId="37" fontId="15" fillId="0" borderId="0" xfId="13" applyNumberFormat="1" applyFont="1"/>
    <xf numFmtId="37" fontId="15" fillId="7" borderId="0" xfId="13" applyNumberFormat="1" applyFont="1" applyFill="1"/>
    <xf numFmtId="166" fontId="15" fillId="7" borderId="0" xfId="13" applyFont="1" applyFill="1" applyAlignment="1">
      <alignment horizontal="left"/>
    </xf>
    <xf numFmtId="39" fontId="13" fillId="0" borderId="0" xfId="13" applyNumberFormat="1" applyFont="1"/>
    <xf numFmtId="37" fontId="29" fillId="7" borderId="0" xfId="13" applyNumberFormat="1" applyFont="1" applyFill="1"/>
    <xf numFmtId="37" fontId="28" fillId="7" borderId="0" xfId="13" applyNumberFormat="1" applyFont="1" applyFill="1"/>
    <xf numFmtId="43" fontId="13" fillId="7" borderId="0" xfId="14" applyFont="1" applyFill="1"/>
    <xf numFmtId="43" fontId="12" fillId="7" borderId="0" xfId="14" applyFont="1" applyFill="1"/>
    <xf numFmtId="165" fontId="15" fillId="7" borderId="0" xfId="14" applyNumberFormat="1" applyFont="1" applyFill="1"/>
    <xf numFmtId="165" fontId="10" fillId="7" borderId="0" xfId="14" applyNumberFormat="1" applyFont="1" applyFill="1"/>
    <xf numFmtId="165" fontId="15" fillId="7" borderId="0" xfId="14" applyNumberFormat="1" applyFont="1" applyFill="1" applyBorder="1"/>
    <xf numFmtId="37" fontId="16" fillId="7" borderId="1" xfId="13" applyNumberFormat="1" applyFont="1" applyFill="1" applyBorder="1"/>
    <xf numFmtId="37" fontId="14" fillId="7" borderId="1" xfId="13" applyNumberFormat="1" applyFont="1" applyFill="1" applyBorder="1"/>
    <xf numFmtId="166" fontId="12" fillId="7" borderId="0" xfId="13" applyFont="1" applyFill="1" applyAlignment="1">
      <alignment horizontal="left"/>
    </xf>
    <xf numFmtId="39" fontId="9" fillId="7" borderId="0" xfId="13" applyNumberFormat="1" applyFont="1" applyFill="1"/>
    <xf numFmtId="37" fontId="9" fillId="7" borderId="0" xfId="13" applyNumberFormat="1" applyFont="1" applyFill="1"/>
    <xf numFmtId="37" fontId="12" fillId="7" borderId="0" xfId="13" applyNumberFormat="1" applyFont="1" applyFill="1"/>
    <xf numFmtId="37" fontId="13" fillId="7" borderId="0" xfId="13" applyNumberFormat="1" applyFont="1" applyFill="1"/>
    <xf numFmtId="37" fontId="9" fillId="7" borderId="0" xfId="13" applyNumberFormat="1" applyFont="1" applyFill="1" applyAlignment="1">
      <alignment horizontal="center"/>
    </xf>
    <xf numFmtId="37" fontId="12" fillId="7" borderId="0" xfId="13" applyNumberFormat="1" applyFont="1" applyFill="1" applyAlignment="1">
      <alignment horizontal="center"/>
    </xf>
    <xf numFmtId="39" fontId="31" fillId="7" borderId="0" xfId="13" applyNumberFormat="1" applyFont="1" applyFill="1"/>
    <xf numFmtId="39" fontId="13" fillId="7" borderId="0" xfId="13" applyNumberFormat="1" applyFont="1" applyFill="1"/>
    <xf numFmtId="37" fontId="13" fillId="7" borderId="0" xfId="13" applyNumberFormat="1" applyFont="1" applyFill="1" applyAlignment="1">
      <alignment horizontal="left"/>
    </xf>
    <xf numFmtId="165" fontId="13" fillId="7" borderId="0" xfId="14" applyNumberFormat="1" applyFont="1" applyFill="1"/>
    <xf numFmtId="166" fontId="12" fillId="7" borderId="0" xfId="13" applyFont="1" applyFill="1" applyAlignment="1">
      <alignment horizontal="left" textRotation="180"/>
    </xf>
    <xf numFmtId="166" fontId="13" fillId="7" borderId="0" xfId="13" applyFont="1" applyFill="1" applyAlignment="1">
      <alignment horizontal="left"/>
    </xf>
    <xf numFmtId="166" fontId="12" fillId="7" borderId="0" xfId="13" applyFont="1" applyFill="1" applyAlignment="1">
      <alignment textRotation="180"/>
    </xf>
    <xf numFmtId="37" fontId="12" fillId="7" borderId="0" xfId="13" applyNumberFormat="1" applyFont="1" applyFill="1" applyAlignment="1">
      <alignment textRotation="180"/>
    </xf>
    <xf numFmtId="1" fontId="13" fillId="7" borderId="0" xfId="13" applyNumberFormat="1" applyFont="1" applyFill="1" applyAlignment="1">
      <alignment horizontal="right" textRotation="180"/>
    </xf>
    <xf numFmtId="166" fontId="12" fillId="7" borderId="0" xfId="13" applyFont="1" applyFill="1" applyAlignment="1">
      <alignment horizontal="left" textRotation="255"/>
    </xf>
    <xf numFmtId="166" fontId="13" fillId="3" borderId="0" xfId="13" applyFont="1" applyFill="1"/>
    <xf numFmtId="43" fontId="13" fillId="3" borderId="0" xfId="14" applyFont="1" applyFill="1"/>
    <xf numFmtId="37" fontId="13" fillId="3" borderId="0" xfId="13" applyNumberFormat="1" applyFont="1" applyFill="1"/>
    <xf numFmtId="39" fontId="13" fillId="3" borderId="0" xfId="13" applyNumberFormat="1" applyFont="1" applyFill="1"/>
    <xf numFmtId="166" fontId="12" fillId="3" borderId="0" xfId="13" applyFont="1" applyFill="1"/>
    <xf numFmtId="43" fontId="13" fillId="0" borderId="0" xfId="14" applyFont="1" applyProtection="1"/>
    <xf numFmtId="166" fontId="17" fillId="3" borderId="0" xfId="13" applyFont="1" applyFill="1" applyAlignment="1">
      <alignment horizontal="left"/>
    </xf>
    <xf numFmtId="171" fontId="13" fillId="0" borderId="0" xfId="13" applyNumberFormat="1" applyFont="1"/>
    <xf numFmtId="43" fontId="13" fillId="0" borderId="0" xfId="1" applyFont="1"/>
    <xf numFmtId="0" fontId="35" fillId="0" borderId="0" xfId="0" applyFont="1"/>
    <xf numFmtId="0" fontId="36" fillId="0" borderId="0" xfId="0" applyFont="1"/>
    <xf numFmtId="0" fontId="36" fillId="0" borderId="9" xfId="0" applyFont="1" applyBorder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0" fillId="0" borderId="10" xfId="0" applyBorder="1" applyAlignment="1">
      <alignment vertical="center"/>
    </xf>
    <xf numFmtId="0" fontId="36" fillId="0" borderId="10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1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9" fillId="12" borderId="0" xfId="0" applyFont="1" applyFill="1" applyAlignment="1">
      <alignment horizontal="left"/>
    </xf>
    <xf numFmtId="0" fontId="32" fillId="0" borderId="8" xfId="0" applyFont="1" applyBorder="1"/>
    <xf numFmtId="0" fontId="32" fillId="0" borderId="5" xfId="0" applyFont="1" applyBorder="1"/>
    <xf numFmtId="0" fontId="32" fillId="0" borderId="0" xfId="0" applyFont="1"/>
    <xf numFmtId="0" fontId="3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43" fontId="9" fillId="7" borderId="0" xfId="1" applyFont="1" applyFill="1"/>
    <xf numFmtId="37" fontId="15" fillId="3" borderId="0" xfId="1" applyNumberFormat="1" applyFont="1" applyFill="1" applyBorder="1" applyAlignment="1">
      <alignment horizontal="right"/>
    </xf>
    <xf numFmtId="166" fontId="14" fillId="11" borderId="0" xfId="13" applyFont="1" applyFill="1" applyAlignment="1">
      <alignment horizontal="left"/>
    </xf>
    <xf numFmtId="166" fontId="14" fillId="11" borderId="0" xfId="13" applyFont="1" applyFill="1" applyAlignment="1">
      <alignment horizontal="center"/>
    </xf>
    <xf numFmtId="166" fontId="15" fillId="11" borderId="0" xfId="13" applyFont="1" applyFill="1"/>
    <xf numFmtId="1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43" fontId="13" fillId="7" borderId="0" xfId="1" applyFont="1" applyFill="1"/>
    <xf numFmtId="43" fontId="12" fillId="0" borderId="0" xfId="1" applyFont="1"/>
    <xf numFmtId="166" fontId="13" fillId="0" borderId="0" xfId="13" applyFont="1" applyAlignment="1">
      <alignment horizontal="left"/>
    </xf>
    <xf numFmtId="37" fontId="12" fillId="0" borderId="0" xfId="13" applyNumberFormat="1" applyFont="1"/>
    <xf numFmtId="0" fontId="18" fillId="0" borderId="12" xfId="0" applyFont="1" applyBorder="1" applyAlignment="1">
      <alignment horizontal="center" vertical="center"/>
    </xf>
    <xf numFmtId="0" fontId="32" fillId="0" borderId="12" xfId="0" applyFont="1" applyBorder="1"/>
    <xf numFmtId="166" fontId="14" fillId="3" borderId="0" xfId="13" applyFont="1" applyFill="1" applyAlignment="1">
      <alignment horizontal="center"/>
    </xf>
    <xf numFmtId="166" fontId="14" fillId="0" borderId="0" xfId="13" applyFont="1" applyAlignment="1">
      <alignment horizontal="center"/>
    </xf>
    <xf numFmtId="39" fontId="15" fillId="7" borderId="0" xfId="13" applyNumberFormat="1" applyFont="1" applyFill="1" applyAlignment="1">
      <alignment horizontal="center"/>
    </xf>
    <xf numFmtId="39" fontId="30" fillId="7" borderId="0" xfId="13" applyNumberFormat="1" applyFont="1" applyFill="1" applyAlignment="1">
      <alignment horizontal="center"/>
    </xf>
    <xf numFmtId="166" fontId="21" fillId="3" borderId="0" xfId="0" applyNumberFormat="1" applyFont="1" applyFill="1" applyAlignment="1">
      <alignment horizontal="center"/>
    </xf>
    <xf numFmtId="43" fontId="21" fillId="9" borderId="0" xfId="1" applyFont="1" applyFill="1" applyAlignment="1">
      <alignment horizontal="left" wrapText="1" readingOrder="1"/>
    </xf>
    <xf numFmtId="43" fontId="21" fillId="5" borderId="0" xfId="1" applyFont="1" applyFill="1" applyAlignment="1">
      <alignment horizontal="center" vertical="top" readingOrder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P208"/>
  <sheetViews>
    <sheetView tabSelected="1" zoomScaleNormal="100" workbookViewId="0">
      <selection activeCell="I23" sqref="I23"/>
    </sheetView>
  </sheetViews>
  <sheetFormatPr baseColWidth="10" defaultColWidth="11" defaultRowHeight="15.75" x14ac:dyDescent="0.25"/>
  <cols>
    <col min="1" max="1" width="50.5703125" style="53" bestFit="1" customWidth="1"/>
    <col min="2" max="2" width="21.85546875" style="53" bestFit="1" customWidth="1"/>
    <col min="3" max="3" width="23" style="53" bestFit="1" customWidth="1"/>
    <col min="4" max="4" width="19" style="53" bestFit="1" customWidth="1"/>
    <col min="5" max="5" width="17.28515625" style="53" bestFit="1" customWidth="1"/>
    <col min="6" max="6" width="21.85546875" style="53" bestFit="1" customWidth="1"/>
    <col min="7" max="7" width="20.140625" style="53" bestFit="1" customWidth="1"/>
    <col min="8" max="8" width="23.42578125" style="53" bestFit="1" customWidth="1"/>
    <col min="9" max="9" width="22.85546875" style="53" bestFit="1" customWidth="1"/>
    <col min="10" max="10" width="18.28515625" style="53" customWidth="1"/>
    <col min="11" max="11" width="19" style="53" customWidth="1"/>
    <col min="12" max="12" width="18.5703125" style="53" bestFit="1" customWidth="1"/>
    <col min="13" max="13" width="16.85546875" style="53" bestFit="1" customWidth="1"/>
    <col min="14" max="14" width="17.5703125" style="53" bestFit="1" customWidth="1"/>
    <col min="15" max="16" width="18.5703125" style="53" bestFit="1" customWidth="1"/>
    <col min="17" max="16384" width="11" style="53"/>
  </cols>
  <sheetData>
    <row r="1" spans="1:11" ht="17.25" x14ac:dyDescent="0.3">
      <c r="A1" s="49"/>
      <c r="B1" s="49"/>
      <c r="C1" s="49"/>
      <c r="D1" s="49"/>
      <c r="E1" s="49"/>
      <c r="F1" s="50"/>
      <c r="G1" s="49"/>
      <c r="H1" s="49"/>
      <c r="I1" s="51"/>
      <c r="J1" s="52"/>
    </row>
    <row r="2" spans="1:11" ht="17.25" x14ac:dyDescent="0.3">
      <c r="A2" s="145" t="s">
        <v>1</v>
      </c>
      <c r="B2" s="145"/>
      <c r="C2" s="145"/>
      <c r="D2" s="145"/>
      <c r="E2" s="145"/>
      <c r="F2" s="145"/>
      <c r="G2" s="145"/>
      <c r="H2" s="145"/>
      <c r="I2" s="2"/>
      <c r="J2" s="52"/>
    </row>
    <row r="3" spans="1:11" ht="17.25" x14ac:dyDescent="0.3">
      <c r="A3" s="145" t="s">
        <v>4</v>
      </c>
      <c r="B3" s="145"/>
      <c r="C3" s="145"/>
      <c r="D3" s="145"/>
      <c r="E3" s="145"/>
      <c r="F3" s="145"/>
      <c r="G3" s="145"/>
      <c r="H3" s="145"/>
      <c r="I3" s="54"/>
      <c r="J3" s="52"/>
    </row>
    <row r="4" spans="1:11" ht="17.25" x14ac:dyDescent="0.3">
      <c r="A4" s="146" t="str">
        <f>+FECHAS!B5</f>
        <v xml:space="preserve">AL 30 DE SEPTIEMBRE 2025 </v>
      </c>
      <c r="B4" s="146"/>
      <c r="C4" s="146"/>
      <c r="D4" s="146"/>
      <c r="E4" s="146"/>
      <c r="F4" s="146"/>
      <c r="G4" s="146"/>
      <c r="H4" s="146"/>
      <c r="I4" s="54"/>
      <c r="J4" s="52"/>
    </row>
    <row r="5" spans="1:11" ht="17.25" x14ac:dyDescent="0.3">
      <c r="A5" s="145" t="s">
        <v>2</v>
      </c>
      <c r="B5" s="145"/>
      <c r="C5" s="145"/>
      <c r="D5" s="145"/>
      <c r="E5" s="145"/>
      <c r="F5" s="145"/>
      <c r="G5" s="145"/>
      <c r="H5" s="145"/>
      <c r="I5" s="54"/>
      <c r="J5" s="52"/>
    </row>
    <row r="6" spans="1:11" ht="17.25" x14ac:dyDescent="0.3">
      <c r="A6" s="49"/>
      <c r="B6" s="49"/>
      <c r="C6" s="49"/>
      <c r="D6" s="55"/>
      <c r="E6" s="55"/>
      <c r="F6" s="49"/>
      <c r="G6" s="49"/>
      <c r="H6" s="49"/>
      <c r="I6" s="51"/>
      <c r="J6" s="52"/>
    </row>
    <row r="7" spans="1:11" ht="17.25" x14ac:dyDescent="0.3">
      <c r="A7" s="133"/>
      <c r="B7" s="133" t="s">
        <v>0</v>
      </c>
      <c r="C7" s="58" t="s">
        <v>5</v>
      </c>
      <c r="D7" s="58" t="s">
        <v>6</v>
      </c>
      <c r="E7" s="58" t="s">
        <v>7</v>
      </c>
      <c r="F7" s="59"/>
      <c r="G7" s="59"/>
      <c r="H7" s="57" t="s">
        <v>0</v>
      </c>
      <c r="I7" s="51"/>
      <c r="J7" s="52"/>
    </row>
    <row r="8" spans="1:11" ht="17.25" x14ac:dyDescent="0.3">
      <c r="A8" s="135"/>
      <c r="B8" s="134" t="s">
        <v>8</v>
      </c>
      <c r="C8" s="58" t="s">
        <v>9</v>
      </c>
      <c r="D8" s="58" t="s">
        <v>10</v>
      </c>
      <c r="E8" s="58" t="s">
        <v>11</v>
      </c>
      <c r="F8" s="58" t="s">
        <v>12</v>
      </c>
      <c r="G8" s="58" t="s">
        <v>12</v>
      </c>
      <c r="H8" s="58" t="s">
        <v>13</v>
      </c>
      <c r="I8" s="51"/>
      <c r="J8" s="52"/>
    </row>
    <row r="9" spans="1:11" ht="17.25" x14ac:dyDescent="0.3">
      <c r="A9" s="135"/>
      <c r="B9" s="134" t="s">
        <v>14</v>
      </c>
      <c r="C9" s="58" t="s">
        <v>14</v>
      </c>
      <c r="D9" s="58" t="s">
        <v>15</v>
      </c>
      <c r="E9" s="58" t="s">
        <v>16</v>
      </c>
      <c r="F9" s="60" t="s">
        <v>17</v>
      </c>
      <c r="G9" s="60" t="s">
        <v>18</v>
      </c>
      <c r="H9" s="58" t="s">
        <v>19</v>
      </c>
      <c r="I9" s="51"/>
      <c r="J9" s="52"/>
    </row>
    <row r="10" spans="1:11" ht="17.25" x14ac:dyDescent="0.3">
      <c r="A10" s="49"/>
      <c r="B10" s="61" t="s">
        <v>0</v>
      </c>
      <c r="C10" s="61"/>
      <c r="D10" s="61" t="s">
        <v>0</v>
      </c>
      <c r="E10" s="61"/>
      <c r="F10" s="61" t="s">
        <v>0</v>
      </c>
      <c r="G10" s="62" t="s">
        <v>0</v>
      </c>
      <c r="H10" s="61" t="s">
        <v>0</v>
      </c>
      <c r="I10" s="51"/>
      <c r="J10" s="52"/>
    </row>
    <row r="11" spans="1:11" ht="17.25" x14ac:dyDescent="0.3">
      <c r="A11" s="56" t="s">
        <v>20</v>
      </c>
      <c r="B11" s="63">
        <v>7531578741.0900002</v>
      </c>
      <c r="C11" s="64">
        <v>7025050741.0599995</v>
      </c>
      <c r="D11" s="65">
        <v>135073145.84999999</v>
      </c>
      <c r="E11" s="65">
        <v>0</v>
      </c>
      <c r="F11" s="65">
        <v>314090566.90000021</v>
      </c>
      <c r="G11" s="65">
        <v>435507565</v>
      </c>
      <c r="H11" s="65">
        <f>+B11+C11+D11+F11+G11</f>
        <v>15441300759.9</v>
      </c>
      <c r="I11" s="51"/>
      <c r="J11" s="52"/>
    </row>
    <row r="12" spans="1:11" ht="17.25" x14ac:dyDescent="0.3">
      <c r="A12" s="66" t="s">
        <v>21</v>
      </c>
      <c r="B12" s="63">
        <v>0</v>
      </c>
      <c r="C12" s="65">
        <v>0</v>
      </c>
      <c r="D12" s="65">
        <v>0</v>
      </c>
      <c r="E12" s="65">
        <v>0</v>
      </c>
      <c r="F12" s="65"/>
      <c r="G12" s="65">
        <v>-435507565</v>
      </c>
      <c r="H12" s="65">
        <f t="shared" ref="H12:H17" si="0">SUM(B12:G12)</f>
        <v>-435507565</v>
      </c>
      <c r="I12" s="51"/>
      <c r="J12" s="52"/>
    </row>
    <row r="13" spans="1:11" ht="17.25" x14ac:dyDescent="0.3">
      <c r="A13" s="66" t="s">
        <v>22</v>
      </c>
      <c r="B13" s="63">
        <v>0</v>
      </c>
      <c r="C13" s="65">
        <v>0</v>
      </c>
      <c r="D13" s="65">
        <v>0</v>
      </c>
      <c r="E13" s="65">
        <v>182735153.56999999</v>
      </c>
      <c r="F13" s="65">
        <v>0</v>
      </c>
      <c r="G13" s="53">
        <v>0</v>
      </c>
      <c r="H13" s="65">
        <f>SUM(B13:G13)</f>
        <v>182735153.56999999</v>
      </c>
      <c r="I13" s="51"/>
      <c r="J13" s="52"/>
    </row>
    <row r="14" spans="1:11" ht="17.25" x14ac:dyDescent="0.3">
      <c r="A14" s="66" t="s">
        <v>23</v>
      </c>
      <c r="B14" s="63">
        <v>0</v>
      </c>
      <c r="C14" s="65">
        <f>(250000000-0)+(250000000-0)+(1500000000-0)+(0-0)+(0-0)+(0-0)+(0-0)+(500000000-0)+(150000000-0)+(0-0)+(500000000-0)+(0-0)</f>
        <v>3150000000</v>
      </c>
      <c r="D14" s="65">
        <v>0</v>
      </c>
      <c r="E14" s="65">
        <v>0</v>
      </c>
      <c r="F14" s="65">
        <v>0</v>
      </c>
      <c r="G14" s="65">
        <v>0</v>
      </c>
      <c r="H14" s="65">
        <f t="shared" si="0"/>
        <v>3150000000</v>
      </c>
      <c r="I14" s="51"/>
      <c r="J14" s="52"/>
    </row>
    <row r="15" spans="1:11" ht="17.25" x14ac:dyDescent="0.3">
      <c r="A15" s="66" t="s">
        <v>24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f t="shared" si="0"/>
        <v>0</v>
      </c>
      <c r="I15" s="51"/>
      <c r="J15" s="52"/>
      <c r="K15" s="67"/>
    </row>
    <row r="16" spans="1:11" ht="17.25" x14ac:dyDescent="0.3">
      <c r="A16" s="66" t="s">
        <v>25</v>
      </c>
      <c r="B16" s="65">
        <v>0</v>
      </c>
      <c r="C16" s="65">
        <v>0</v>
      </c>
      <c r="D16" s="65">
        <v>0</v>
      </c>
      <c r="E16" s="65">
        <v>0</v>
      </c>
      <c r="F16" s="73">
        <f>(1149044274.72-639419695.28)+(0-124.46)+(0-1525.04)+(0-19814.23)+(0-20.92)+(7011.7-7011.7)+(0-0)+(0-0)+(0-0)+(0-0)+(0-0)+(0-0)+435507565</f>
        <v>945110659.78999996</v>
      </c>
      <c r="G16" s="65">
        <v>0</v>
      </c>
      <c r="H16" s="65">
        <f t="shared" si="0"/>
        <v>945110659.78999996</v>
      </c>
      <c r="I16" s="51"/>
      <c r="J16" s="52"/>
      <c r="K16" s="67"/>
    </row>
    <row r="17" spans="1:11" ht="17.25" x14ac:dyDescent="0.3">
      <c r="A17" s="66" t="s">
        <v>26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74">
        <v>243929301.39999992</v>
      </c>
      <c r="H17" s="65">
        <f t="shared" si="0"/>
        <v>243929301.39999992</v>
      </c>
      <c r="I17" s="51"/>
      <c r="J17" s="52"/>
      <c r="K17" s="67"/>
    </row>
    <row r="18" spans="1:11" ht="17.25" x14ac:dyDescent="0.3">
      <c r="A18" s="49"/>
      <c r="B18" s="61" t="s">
        <v>0</v>
      </c>
      <c r="C18" s="61"/>
      <c r="D18" s="62" t="s">
        <v>0</v>
      </c>
      <c r="E18" s="62"/>
      <c r="F18" s="62" t="s">
        <v>0</v>
      </c>
      <c r="G18" s="62" t="s">
        <v>0</v>
      </c>
      <c r="H18" s="61" t="s">
        <v>0</v>
      </c>
      <c r="I18" s="51"/>
      <c r="J18" s="52"/>
      <c r="K18" s="67"/>
    </row>
    <row r="19" spans="1:11" ht="17.25" x14ac:dyDescent="0.3">
      <c r="A19" s="56" t="s">
        <v>27</v>
      </c>
      <c r="B19" s="68">
        <f>SUM(B11:B17)</f>
        <v>7531578741.0900002</v>
      </c>
      <c r="C19" s="68">
        <f>SUM(C11:C17)</f>
        <v>10175050741.059999</v>
      </c>
      <c r="D19" s="68">
        <f>SUM(D11:D17)</f>
        <v>135073145.84999999</v>
      </c>
      <c r="E19" s="68">
        <f>SUM(E11:E18)</f>
        <v>182735153.56999999</v>
      </c>
      <c r="F19" s="69">
        <f>+F16+F11</f>
        <v>1259201226.6900001</v>
      </c>
      <c r="G19" s="69">
        <f>SUM(G11:G17)</f>
        <v>243929301.39999992</v>
      </c>
      <c r="H19" s="68">
        <f>SUM(H11:H17)</f>
        <v>19527568309.660004</v>
      </c>
      <c r="I19" s="70"/>
      <c r="J19" s="52"/>
      <c r="K19" s="67"/>
    </row>
    <row r="20" spans="1:11" ht="17.25" x14ac:dyDescent="0.3">
      <c r="A20" s="66" t="s">
        <v>0</v>
      </c>
      <c r="B20" s="65"/>
      <c r="C20" s="65"/>
      <c r="D20" s="65"/>
      <c r="E20" s="65"/>
      <c r="F20" s="49"/>
      <c r="G20" s="50"/>
      <c r="H20" s="49"/>
      <c r="I20" s="71"/>
      <c r="J20" s="52"/>
      <c r="K20" s="67"/>
    </row>
    <row r="21" spans="1:11" ht="17.25" x14ac:dyDescent="0.3">
      <c r="A21" s="49"/>
      <c r="B21" s="65"/>
      <c r="C21" s="65"/>
      <c r="D21" s="65"/>
      <c r="E21" s="65"/>
      <c r="F21" s="49"/>
      <c r="G21" s="65"/>
      <c r="H21" s="65"/>
      <c r="I21" s="51"/>
      <c r="J21" s="52"/>
      <c r="K21" s="67"/>
    </row>
    <row r="22" spans="1:11" ht="17.25" x14ac:dyDescent="0.3">
      <c r="A22" s="66" t="s">
        <v>21</v>
      </c>
      <c r="B22" s="65">
        <v>0</v>
      </c>
      <c r="C22" s="65">
        <v>0</v>
      </c>
      <c r="D22" s="65">
        <v>0</v>
      </c>
      <c r="E22" s="65">
        <v>0</v>
      </c>
      <c r="F22" s="72">
        <v>0</v>
      </c>
      <c r="G22" s="65">
        <f>-G19</f>
        <v>-243929301.39999992</v>
      </c>
      <c r="H22" s="65">
        <f t="shared" ref="H22:H28" si="1">B22+C22+D22+E22+F22+G22</f>
        <v>-243929301.39999992</v>
      </c>
      <c r="I22" s="51"/>
      <c r="J22" s="52"/>
      <c r="K22" s="67"/>
    </row>
    <row r="23" spans="1:11" ht="17.25" x14ac:dyDescent="0.3">
      <c r="A23" s="66" t="s">
        <v>28</v>
      </c>
      <c r="B23" s="65">
        <v>0</v>
      </c>
      <c r="C23" s="65">
        <v>0</v>
      </c>
      <c r="D23" s="65">
        <v>0</v>
      </c>
      <c r="E23" s="65">
        <v>0</v>
      </c>
      <c r="F23" s="72">
        <v>0</v>
      </c>
      <c r="G23" s="65">
        <v>0</v>
      </c>
      <c r="H23" s="65">
        <f t="shared" si="1"/>
        <v>0</v>
      </c>
      <c r="I23" s="51"/>
      <c r="J23" s="52"/>
      <c r="K23" s="67"/>
    </row>
    <row r="24" spans="1:11" ht="17.25" x14ac:dyDescent="0.3">
      <c r="A24" s="66" t="s">
        <v>29</v>
      </c>
      <c r="B24" s="65">
        <v>0</v>
      </c>
      <c r="C24" s="65">
        <v>0</v>
      </c>
      <c r="D24" s="65">
        <v>0</v>
      </c>
      <c r="E24" s="65">
        <v>0</v>
      </c>
      <c r="F24" s="72">
        <v>0</v>
      </c>
      <c r="G24" s="65">
        <v>0</v>
      </c>
      <c r="H24" s="65">
        <f t="shared" si="1"/>
        <v>0</v>
      </c>
      <c r="I24" s="51"/>
      <c r="J24" s="52"/>
      <c r="K24" s="67"/>
    </row>
    <row r="25" spans="1:11" ht="17.25" x14ac:dyDescent="0.3">
      <c r="A25" s="66" t="s">
        <v>24</v>
      </c>
      <c r="B25" s="65">
        <v>0</v>
      </c>
      <c r="C25" s="65">
        <v>0</v>
      </c>
      <c r="D25" s="65">
        <v>0</v>
      </c>
      <c r="E25" s="65">
        <v>0</v>
      </c>
      <c r="F25" s="72">
        <v>0</v>
      </c>
      <c r="G25" s="65">
        <v>0</v>
      </c>
      <c r="H25" s="65">
        <f t="shared" si="1"/>
        <v>0</v>
      </c>
      <c r="I25" s="51"/>
      <c r="J25" s="52"/>
      <c r="K25" s="67"/>
    </row>
    <row r="26" spans="1:11" s="51" customFormat="1" ht="17.25" x14ac:dyDescent="0.3">
      <c r="A26" s="66" t="s">
        <v>30</v>
      </c>
      <c r="B26" s="65">
        <v>0</v>
      </c>
      <c r="C26" s="65">
        <v>0</v>
      </c>
      <c r="D26" s="65">
        <v>0</v>
      </c>
      <c r="E26" s="65">
        <v>0</v>
      </c>
      <c r="F26" s="139">
        <v>-327924115.38999999</v>
      </c>
      <c r="G26" s="65">
        <v>0</v>
      </c>
      <c r="H26" s="65">
        <f t="shared" si="1"/>
        <v>-327924115.38999999</v>
      </c>
      <c r="J26" s="81"/>
      <c r="K26" s="85"/>
    </row>
    <row r="27" spans="1:11" s="51" customFormat="1" ht="17.25" x14ac:dyDescent="0.3">
      <c r="A27" s="66" t="s">
        <v>31</v>
      </c>
      <c r="B27" s="65">
        <v>0</v>
      </c>
      <c r="C27" s="65">
        <v>0</v>
      </c>
      <c r="D27" s="65">
        <v>0</v>
      </c>
      <c r="E27" s="65">
        <v>0</v>
      </c>
      <c r="F27" s="73">
        <v>-435507565.20999998</v>
      </c>
      <c r="G27" s="65">
        <v>0</v>
      </c>
      <c r="H27" s="65">
        <f t="shared" si="1"/>
        <v>-435507565.20999998</v>
      </c>
      <c r="J27" s="81"/>
      <c r="K27" s="85"/>
    </row>
    <row r="28" spans="1:11" ht="17.25" x14ac:dyDescent="0.3">
      <c r="A28" s="66" t="s">
        <v>26</v>
      </c>
      <c r="B28" s="65">
        <v>0</v>
      </c>
      <c r="C28" s="65">
        <v>0</v>
      </c>
      <c r="D28" s="65">
        <v>0</v>
      </c>
      <c r="E28" s="65">
        <v>0</v>
      </c>
      <c r="F28" s="72">
        <v>0</v>
      </c>
      <c r="G28" s="74">
        <v>329519117</v>
      </c>
      <c r="H28" s="65">
        <f t="shared" si="1"/>
        <v>329519117</v>
      </c>
      <c r="I28" s="51"/>
      <c r="J28" s="52"/>
      <c r="K28" s="67"/>
    </row>
    <row r="29" spans="1:11" ht="17.25" x14ac:dyDescent="0.3">
      <c r="A29" s="49" t="s">
        <v>0</v>
      </c>
      <c r="B29" s="62" t="s">
        <v>0</v>
      </c>
      <c r="C29" s="62"/>
      <c r="D29" s="62" t="s">
        <v>0</v>
      </c>
      <c r="E29" s="62"/>
      <c r="F29" s="62" t="s">
        <v>0</v>
      </c>
      <c r="G29" s="62" t="s">
        <v>0</v>
      </c>
      <c r="H29" s="61" t="s">
        <v>0</v>
      </c>
      <c r="I29" s="51"/>
      <c r="J29" s="52"/>
      <c r="K29" s="67"/>
    </row>
    <row r="30" spans="1:11" ht="18" thickBot="1" x14ac:dyDescent="0.35">
      <c r="A30" s="56" t="str">
        <f>CONCATENATE(A45,A4)</f>
        <v xml:space="preserve">SALDO AL 30 DE SEPTIEMBRE 2025 </v>
      </c>
      <c r="B30" s="75">
        <f>SUM(B19:B28)</f>
        <v>7531578741.0900002</v>
      </c>
      <c r="C30" s="75">
        <f>SUM(C19:C28)</f>
        <v>10175050741.059999</v>
      </c>
      <c r="D30" s="76">
        <f>SUM(D19:D28)</f>
        <v>135073145.84999999</v>
      </c>
      <c r="E30" s="76">
        <f>SUM(E19:E29)</f>
        <v>182735153.56999999</v>
      </c>
      <c r="F30" s="76">
        <f>SUM(F19:F28)</f>
        <v>495769546.09000009</v>
      </c>
      <c r="G30" s="76">
        <f>SUM(G19:G29)</f>
        <v>329519117</v>
      </c>
      <c r="H30" s="76">
        <f>SUM(H19:H28)</f>
        <v>18849726444.660004</v>
      </c>
      <c r="I30" s="70"/>
      <c r="J30" s="52"/>
      <c r="K30" s="67"/>
    </row>
    <row r="31" spans="1:11" ht="16.5" thickTop="1" x14ac:dyDescent="0.25">
      <c r="A31" s="77"/>
      <c r="B31" s="78"/>
      <c r="C31" s="79"/>
      <c r="D31" s="80"/>
      <c r="E31" s="80"/>
      <c r="F31" s="80"/>
      <c r="G31" s="80"/>
      <c r="H31" s="80"/>
      <c r="I31" s="51"/>
      <c r="J31" s="52"/>
      <c r="K31" s="67"/>
    </row>
    <row r="32" spans="1:11" x14ac:dyDescent="0.25">
      <c r="A32" s="77"/>
      <c r="B32" s="139"/>
      <c r="C32" s="139"/>
      <c r="D32" s="139"/>
      <c r="E32" s="139"/>
      <c r="F32" s="139"/>
      <c r="G32" s="139"/>
      <c r="I32" s="70"/>
      <c r="J32" s="52"/>
      <c r="K32" s="67"/>
    </row>
    <row r="33" spans="1:16" ht="17.25" x14ac:dyDescent="0.3">
      <c r="A33" s="77"/>
      <c r="B33" s="132"/>
      <c r="C33" s="132"/>
      <c r="D33" s="132"/>
      <c r="E33" s="132"/>
      <c r="F33" s="132"/>
      <c r="G33" s="132"/>
      <c r="H33" s="78"/>
      <c r="I33" s="70"/>
      <c r="J33" s="52"/>
      <c r="K33" s="67"/>
    </row>
    <row r="34" spans="1:16" x14ac:dyDescent="0.25">
      <c r="A34" s="77"/>
      <c r="B34" s="131"/>
      <c r="C34" s="131"/>
      <c r="D34" s="131"/>
      <c r="E34" s="131"/>
      <c r="F34" s="131"/>
      <c r="G34" s="131"/>
      <c r="H34" s="80"/>
      <c r="I34" s="51"/>
      <c r="J34" s="52"/>
      <c r="K34" s="67"/>
    </row>
    <row r="35" spans="1:16" x14ac:dyDescent="0.25">
      <c r="A35" s="77"/>
      <c r="B35" s="79"/>
      <c r="C35" s="79"/>
      <c r="D35" s="80"/>
      <c r="E35" s="80"/>
      <c r="F35" s="81"/>
      <c r="G35" s="80"/>
      <c r="H35" s="80"/>
      <c r="I35" s="51"/>
      <c r="J35" s="52"/>
      <c r="K35" s="67"/>
    </row>
    <row r="36" spans="1:16" x14ac:dyDescent="0.25">
      <c r="A36" s="77"/>
      <c r="B36" s="79"/>
      <c r="C36" s="79"/>
      <c r="D36" s="80"/>
      <c r="E36" s="80"/>
      <c r="F36" s="81"/>
      <c r="G36" s="80"/>
      <c r="H36" s="80"/>
      <c r="I36" s="51"/>
      <c r="J36" s="52"/>
      <c r="K36" s="67"/>
    </row>
    <row r="37" spans="1:16" x14ac:dyDescent="0.25">
      <c r="A37" s="77"/>
      <c r="B37" s="79"/>
      <c r="C37" s="82"/>
      <c r="D37" s="83"/>
      <c r="E37" s="80"/>
      <c r="F37" s="81"/>
      <c r="G37" s="80"/>
      <c r="H37" s="80"/>
      <c r="I37" s="51"/>
      <c r="J37" s="52"/>
      <c r="K37" s="67"/>
    </row>
    <row r="38" spans="1:16" ht="17.25" x14ac:dyDescent="0.3">
      <c r="A38" s="77"/>
      <c r="B38" s="148" t="s">
        <v>32</v>
      </c>
      <c r="C38" s="148"/>
      <c r="D38" s="84"/>
      <c r="E38" s="51"/>
      <c r="F38" s="81"/>
      <c r="G38" s="148" t="s">
        <v>33</v>
      </c>
      <c r="H38" s="148"/>
      <c r="I38" s="70"/>
      <c r="J38" s="52"/>
      <c r="K38" s="67"/>
    </row>
    <row r="39" spans="1:16" ht="17.25" x14ac:dyDescent="0.3">
      <c r="A39" s="77"/>
      <c r="B39" s="147" t="s">
        <v>34</v>
      </c>
      <c r="C39" s="147"/>
      <c r="D39" s="85"/>
      <c r="E39" s="51"/>
      <c r="F39" s="86"/>
      <c r="G39" s="147" t="s">
        <v>35</v>
      </c>
      <c r="H39" s="147"/>
      <c r="I39" s="51"/>
      <c r="J39" s="52"/>
      <c r="K39" s="67"/>
    </row>
    <row r="40" spans="1:16" x14ac:dyDescent="0.25">
      <c r="A40" s="77"/>
      <c r="B40" s="79"/>
      <c r="C40" s="87"/>
      <c r="D40" s="86"/>
      <c r="E40" s="86"/>
      <c r="F40" s="86"/>
      <c r="G40" s="70"/>
      <c r="H40" s="87"/>
      <c r="I40" s="51"/>
      <c r="J40" s="52"/>
      <c r="K40" s="67"/>
    </row>
    <row r="41" spans="1:16" x14ac:dyDescent="0.25">
      <c r="A41" s="88"/>
      <c r="B41" s="79"/>
      <c r="C41" s="79"/>
      <c r="D41" s="80"/>
      <c r="E41" s="80"/>
      <c r="F41" s="81"/>
      <c r="G41" s="80"/>
      <c r="H41" s="80"/>
      <c r="I41" s="51"/>
      <c r="J41" s="142"/>
      <c r="K41" s="67"/>
    </row>
    <row r="42" spans="1:16" x14ac:dyDescent="0.25">
      <c r="A42" s="88">
        <v>6</v>
      </c>
      <c r="B42" s="51"/>
      <c r="C42" s="70"/>
      <c r="D42" s="51"/>
      <c r="E42" s="51"/>
      <c r="F42" s="51"/>
      <c r="G42" s="51"/>
      <c r="H42" s="51"/>
      <c r="I42" s="70"/>
      <c r="J42" s="52"/>
    </row>
    <row r="43" spans="1:16" x14ac:dyDescent="0.25">
      <c r="A43" s="51"/>
      <c r="B43" s="51"/>
      <c r="C43" s="87"/>
      <c r="D43" s="86"/>
      <c r="E43" s="86"/>
      <c r="F43" s="86"/>
      <c r="G43" s="70"/>
      <c r="H43" s="87"/>
      <c r="I43" s="51"/>
      <c r="O43" s="52" t="s">
        <v>36</v>
      </c>
      <c r="P43" s="53" t="s">
        <v>37</v>
      </c>
    </row>
    <row r="44" spans="1:16" x14ac:dyDescent="0.25">
      <c r="A44" s="51"/>
      <c r="B44" s="51"/>
      <c r="C44" s="70"/>
      <c r="D44" s="86"/>
      <c r="E44" s="86"/>
      <c r="F44" s="86"/>
      <c r="G44" s="51"/>
      <c r="H44" s="70"/>
      <c r="I44" s="51"/>
      <c r="K44" s="141"/>
      <c r="L44" s="102"/>
      <c r="M44" s="102">
        <v>679663648.21000004</v>
      </c>
      <c r="N44" s="102">
        <f>+M44-L44</f>
        <v>679663648.21000004</v>
      </c>
      <c r="O44" s="102">
        <v>679663648.21000004</v>
      </c>
      <c r="P44" s="102">
        <v>226781.6</v>
      </c>
    </row>
    <row r="45" spans="1:16" hidden="1" x14ac:dyDescent="0.25">
      <c r="A45" s="89" t="s">
        <v>38</v>
      </c>
      <c r="B45" s="51"/>
      <c r="C45" s="51"/>
      <c r="D45" s="81"/>
      <c r="E45" s="81"/>
      <c r="F45" s="51"/>
      <c r="G45" s="51"/>
      <c r="H45" s="70"/>
      <c r="I45" s="51"/>
      <c r="K45" s="141"/>
      <c r="L45" s="102"/>
      <c r="M45" s="102"/>
      <c r="N45" s="102"/>
      <c r="O45" s="102"/>
      <c r="P45" s="102"/>
    </row>
    <row r="46" spans="1:16" ht="11.25" customHeight="1" x14ac:dyDescent="0.25">
      <c r="A46" s="89" t="s">
        <v>0</v>
      </c>
      <c r="B46" s="51"/>
      <c r="C46" s="51"/>
      <c r="D46" s="51"/>
      <c r="E46" s="51"/>
      <c r="F46" s="81"/>
      <c r="G46" s="90" t="s">
        <v>0</v>
      </c>
      <c r="H46" s="91" t="s">
        <v>0</v>
      </c>
      <c r="I46" s="51"/>
      <c r="K46" s="141"/>
      <c r="L46" s="102"/>
      <c r="M46" s="102"/>
      <c r="N46" s="102"/>
      <c r="O46" s="102"/>
      <c r="P46" s="102">
        <v>1007360982</v>
      </c>
    </row>
    <row r="47" spans="1:16" x14ac:dyDescent="0.25">
      <c r="A47" s="89"/>
      <c r="B47" s="51"/>
      <c r="C47" s="51"/>
      <c r="D47" s="51"/>
      <c r="E47" s="51"/>
      <c r="F47" s="81"/>
      <c r="G47" s="85"/>
      <c r="H47" s="92" t="s">
        <v>0</v>
      </c>
      <c r="I47" s="51"/>
      <c r="K47" s="141"/>
      <c r="L47" s="102"/>
      <c r="M47" s="102"/>
      <c r="N47" s="102"/>
      <c r="O47" s="102"/>
      <c r="P47" s="102"/>
    </row>
    <row r="48" spans="1:16" x14ac:dyDescent="0.25">
      <c r="A48" s="93"/>
      <c r="B48" s="70"/>
      <c r="C48" s="51"/>
      <c r="D48" s="51"/>
      <c r="E48" s="51"/>
      <c r="F48" s="81"/>
      <c r="G48" s="85"/>
      <c r="H48" s="51"/>
      <c r="I48" s="51"/>
      <c r="K48" s="141"/>
      <c r="L48" s="102"/>
      <c r="M48" s="102"/>
      <c r="N48" s="102"/>
      <c r="O48" s="102"/>
      <c r="P48" s="102"/>
    </row>
    <row r="49" spans="1:16" x14ac:dyDescent="0.25">
      <c r="A49" s="88"/>
      <c r="B49" s="70"/>
      <c r="C49" s="51"/>
      <c r="D49" s="51"/>
      <c r="E49" s="51"/>
      <c r="F49" s="81"/>
      <c r="G49" s="85"/>
      <c r="H49" s="81"/>
      <c r="I49" s="51"/>
      <c r="K49" s="141"/>
      <c r="L49" s="102"/>
      <c r="M49" s="102"/>
      <c r="N49" s="102"/>
      <c r="O49" s="102">
        <v>1268400611.8099999</v>
      </c>
      <c r="P49" s="102">
        <v>1024471310.41</v>
      </c>
    </row>
    <row r="50" spans="1:16" x14ac:dyDescent="0.25">
      <c r="A50" s="94"/>
      <c r="B50" s="95"/>
      <c r="C50" s="94"/>
      <c r="D50" s="94"/>
      <c r="E50" s="94"/>
      <c r="F50" s="96"/>
      <c r="G50" s="97"/>
      <c r="H50" s="96"/>
      <c r="L50" s="102"/>
      <c r="M50" s="102"/>
      <c r="N50" s="102"/>
      <c r="O50" s="102">
        <v>226781.6</v>
      </c>
      <c r="P50" s="102">
        <v>679663648.21000004</v>
      </c>
    </row>
    <row r="51" spans="1:16" x14ac:dyDescent="0.25">
      <c r="A51" s="98"/>
      <c r="B51" s="95"/>
      <c r="C51" s="94"/>
      <c r="D51" s="94"/>
      <c r="E51" s="94"/>
      <c r="F51" s="96"/>
      <c r="G51" s="97"/>
      <c r="H51" s="96"/>
      <c r="L51" s="102"/>
      <c r="M51" s="102"/>
      <c r="N51" s="102"/>
      <c r="O51" s="140">
        <f>SUM(O44:O50)</f>
        <v>1948291041.6199999</v>
      </c>
      <c r="P51" s="140">
        <f>SUM(P44:P50)</f>
        <v>2711722722.2200003</v>
      </c>
    </row>
    <row r="52" spans="1:16" x14ac:dyDescent="0.25">
      <c r="B52" s="99"/>
      <c r="C52" s="67"/>
      <c r="D52" s="67"/>
      <c r="E52" s="67"/>
      <c r="F52" s="67"/>
      <c r="L52" s="102"/>
      <c r="M52" s="102"/>
      <c r="N52" s="102"/>
      <c r="O52" s="102">
        <f>+J41+O51-P51</f>
        <v>-763431680.60000038</v>
      </c>
      <c r="P52" s="102"/>
    </row>
    <row r="53" spans="1:16" x14ac:dyDescent="0.25">
      <c r="B53" s="99"/>
      <c r="C53" s="67"/>
      <c r="D53" s="67"/>
      <c r="E53" s="67"/>
      <c r="F53" s="67"/>
      <c r="L53" s="102"/>
      <c r="M53" s="102"/>
      <c r="N53" s="102"/>
      <c r="O53" s="52">
        <v>495769546.30000001</v>
      </c>
    </row>
    <row r="54" spans="1:16" x14ac:dyDescent="0.25">
      <c r="B54" s="99"/>
      <c r="C54" s="67"/>
      <c r="D54" s="67"/>
      <c r="E54" s="67"/>
      <c r="F54" s="67"/>
      <c r="L54" s="102"/>
      <c r="M54" s="102"/>
      <c r="N54" s="102"/>
      <c r="O54" s="52">
        <f>+O52-O53</f>
        <v>-1259201226.9000003</v>
      </c>
      <c r="P54" s="67"/>
    </row>
    <row r="55" spans="1:16" x14ac:dyDescent="0.25">
      <c r="B55" s="99"/>
      <c r="C55" s="67"/>
      <c r="D55" s="67"/>
      <c r="E55" s="67"/>
      <c r="F55" s="67"/>
      <c r="J55" s="52"/>
      <c r="K55" s="67"/>
      <c r="L55" s="102"/>
      <c r="M55" s="102"/>
      <c r="N55" s="102"/>
    </row>
    <row r="56" spans="1:16" x14ac:dyDescent="0.25">
      <c r="B56" s="99"/>
      <c r="C56" s="67"/>
      <c r="D56" s="67"/>
      <c r="E56" s="67"/>
      <c r="F56" s="67"/>
      <c r="J56" s="52"/>
      <c r="K56" s="67"/>
      <c r="L56" s="102"/>
      <c r="M56" s="102"/>
      <c r="N56" s="102"/>
    </row>
    <row r="57" spans="1:16" x14ac:dyDescent="0.25">
      <c r="B57" s="99"/>
      <c r="C57" s="67"/>
      <c r="D57" s="67"/>
      <c r="E57" s="67"/>
      <c r="F57" s="67"/>
      <c r="J57" s="52"/>
      <c r="K57" s="67"/>
      <c r="L57" s="102"/>
      <c r="M57" s="102"/>
      <c r="N57" s="102"/>
    </row>
    <row r="58" spans="1:16" x14ac:dyDescent="0.25">
      <c r="B58" s="67"/>
      <c r="C58" s="67"/>
      <c r="D58" s="67"/>
      <c r="E58" s="67"/>
      <c r="F58" s="67"/>
      <c r="J58" s="52"/>
      <c r="K58" s="67"/>
    </row>
    <row r="59" spans="1:16" x14ac:dyDescent="0.25">
      <c r="B59" s="67"/>
      <c r="C59" s="67"/>
      <c r="D59" s="67"/>
      <c r="E59" s="67"/>
      <c r="F59" s="67"/>
      <c r="J59" s="52"/>
    </row>
    <row r="60" spans="1:16" x14ac:dyDescent="0.25">
      <c r="B60" s="67"/>
      <c r="C60" s="67"/>
      <c r="D60" s="67"/>
      <c r="E60" s="67"/>
      <c r="F60" s="67"/>
      <c r="J60" s="52"/>
      <c r="K60" s="67"/>
    </row>
    <row r="61" spans="1:16" x14ac:dyDescent="0.25">
      <c r="B61" s="67"/>
      <c r="C61" s="67"/>
      <c r="D61" s="67"/>
      <c r="E61" s="67"/>
      <c r="F61" s="67"/>
      <c r="J61" s="52"/>
      <c r="K61" s="67"/>
    </row>
    <row r="62" spans="1:16" x14ac:dyDescent="0.25">
      <c r="B62" s="67"/>
      <c r="C62" s="67"/>
      <c r="D62" s="67"/>
      <c r="E62" s="67"/>
      <c r="F62" s="67"/>
      <c r="J62" s="52"/>
      <c r="K62" s="67"/>
    </row>
    <row r="63" spans="1:16" x14ac:dyDescent="0.25">
      <c r="B63" s="67"/>
      <c r="C63" s="67"/>
      <c r="D63" s="67"/>
      <c r="E63" s="67"/>
      <c r="F63" s="67"/>
      <c r="J63" s="52"/>
      <c r="K63" s="67"/>
    </row>
    <row r="64" spans="1:16" x14ac:dyDescent="0.25">
      <c r="J64" s="52"/>
    </row>
    <row r="65" spans="2:11" x14ac:dyDescent="0.25">
      <c r="J65" s="52"/>
    </row>
    <row r="66" spans="2:11" x14ac:dyDescent="0.25">
      <c r="J66" s="52"/>
    </row>
    <row r="67" spans="2:11" x14ac:dyDescent="0.25">
      <c r="J67" s="52"/>
    </row>
    <row r="68" spans="2:11" x14ac:dyDescent="0.25">
      <c r="F68" s="100" t="s">
        <v>0</v>
      </c>
      <c r="J68" s="52"/>
    </row>
    <row r="69" spans="2:11" x14ac:dyDescent="0.25">
      <c r="J69" s="52"/>
      <c r="K69" s="67"/>
    </row>
    <row r="70" spans="2:11" x14ac:dyDescent="0.25">
      <c r="J70" s="67"/>
      <c r="K70" s="67"/>
    </row>
    <row r="71" spans="2:11" x14ac:dyDescent="0.25">
      <c r="B71" s="67"/>
      <c r="C71" s="67"/>
      <c r="D71" s="67"/>
      <c r="E71" s="67"/>
      <c r="F71" s="67"/>
      <c r="J71" s="67"/>
      <c r="K71" s="67"/>
    </row>
    <row r="72" spans="2:11" x14ac:dyDescent="0.25">
      <c r="B72" s="67"/>
      <c r="C72" s="67"/>
      <c r="D72" s="67"/>
      <c r="E72" s="67"/>
      <c r="F72" s="67"/>
      <c r="J72" s="67"/>
      <c r="K72" s="67"/>
    </row>
    <row r="73" spans="2:11" x14ac:dyDescent="0.25">
      <c r="B73" s="67"/>
      <c r="C73" s="67"/>
      <c r="D73" s="67"/>
      <c r="E73" s="67"/>
      <c r="F73" s="67"/>
      <c r="J73" s="67"/>
      <c r="K73" s="67"/>
    </row>
    <row r="74" spans="2:11" x14ac:dyDescent="0.25">
      <c r="B74" s="67"/>
      <c r="C74" s="67"/>
      <c r="D74" s="67"/>
      <c r="E74" s="67"/>
      <c r="F74" s="67"/>
      <c r="J74" s="67"/>
      <c r="K74" s="67"/>
    </row>
    <row r="75" spans="2:11" x14ac:dyDescent="0.25">
      <c r="B75" s="67"/>
      <c r="C75" s="67"/>
      <c r="D75" s="67"/>
      <c r="E75" s="67"/>
      <c r="F75" s="67"/>
      <c r="K75" s="67"/>
    </row>
    <row r="76" spans="2:11" x14ac:dyDescent="0.25">
      <c r="B76" s="67"/>
      <c r="C76" s="67"/>
      <c r="D76" s="67"/>
      <c r="E76" s="67"/>
      <c r="F76" s="67"/>
      <c r="K76" s="67"/>
    </row>
    <row r="77" spans="2:11" x14ac:dyDescent="0.25">
      <c r="F77" s="67"/>
      <c r="K77" s="67"/>
    </row>
    <row r="78" spans="2:11" x14ac:dyDescent="0.25">
      <c r="F78" s="67"/>
    </row>
    <row r="80" spans="2:11" x14ac:dyDescent="0.25">
      <c r="F80" s="101"/>
    </row>
    <row r="81" spans="6:11" x14ac:dyDescent="0.25">
      <c r="F81" s="67"/>
    </row>
    <row r="82" spans="6:11" x14ac:dyDescent="0.25">
      <c r="F82" s="67"/>
    </row>
    <row r="84" spans="6:11" x14ac:dyDescent="0.25">
      <c r="F84" s="67"/>
    </row>
    <row r="85" spans="6:11" x14ac:dyDescent="0.25">
      <c r="F85" s="67"/>
    </row>
    <row r="86" spans="6:11" x14ac:dyDescent="0.25">
      <c r="F86" s="67"/>
    </row>
    <row r="87" spans="6:11" x14ac:dyDescent="0.25">
      <c r="F87" s="67"/>
      <c r="J87" s="67"/>
    </row>
    <row r="88" spans="6:11" x14ac:dyDescent="0.25">
      <c r="J88" s="67"/>
    </row>
    <row r="89" spans="6:11" x14ac:dyDescent="0.25">
      <c r="F89" s="67"/>
      <c r="J89" s="67"/>
    </row>
    <row r="90" spans="6:11" x14ac:dyDescent="0.25">
      <c r="F90" s="67"/>
      <c r="J90" s="67"/>
      <c r="K90" s="67"/>
    </row>
    <row r="91" spans="6:11" x14ac:dyDescent="0.25">
      <c r="F91" s="67"/>
      <c r="J91" s="67"/>
      <c r="K91" s="67"/>
    </row>
    <row r="92" spans="6:11" x14ac:dyDescent="0.25">
      <c r="J92" s="67"/>
      <c r="K92" s="67"/>
    </row>
    <row r="93" spans="6:11" x14ac:dyDescent="0.25">
      <c r="J93" s="67"/>
      <c r="K93" s="67"/>
    </row>
    <row r="94" spans="6:11" x14ac:dyDescent="0.25">
      <c r="F94" s="67"/>
      <c r="J94" s="67"/>
      <c r="K94" s="67"/>
    </row>
    <row r="95" spans="6:11" x14ac:dyDescent="0.25">
      <c r="F95" s="67"/>
      <c r="J95" s="67"/>
      <c r="K95" s="67"/>
    </row>
    <row r="96" spans="6:11" x14ac:dyDescent="0.25">
      <c r="J96" s="67"/>
      <c r="K96" s="67"/>
    </row>
    <row r="97" spans="6:11" x14ac:dyDescent="0.25">
      <c r="J97" s="67"/>
      <c r="K97" s="67"/>
    </row>
    <row r="98" spans="6:11" x14ac:dyDescent="0.25">
      <c r="F98" s="67"/>
      <c r="J98" s="67"/>
      <c r="K98" s="67"/>
    </row>
    <row r="99" spans="6:11" x14ac:dyDescent="0.25">
      <c r="F99" s="67"/>
      <c r="J99" s="67"/>
      <c r="K99" s="67"/>
    </row>
    <row r="100" spans="6:11" x14ac:dyDescent="0.25">
      <c r="F100" s="67"/>
      <c r="K100" s="67"/>
    </row>
    <row r="101" spans="6:11" x14ac:dyDescent="0.25">
      <c r="K101" s="67"/>
    </row>
    <row r="102" spans="6:11" x14ac:dyDescent="0.25">
      <c r="K102" s="67"/>
    </row>
    <row r="103" spans="6:11" x14ac:dyDescent="0.25">
      <c r="J103" s="67"/>
    </row>
    <row r="104" spans="6:11" x14ac:dyDescent="0.25">
      <c r="J104" s="67"/>
    </row>
    <row r="105" spans="6:11" x14ac:dyDescent="0.25">
      <c r="F105" s="67"/>
      <c r="J105" s="67"/>
    </row>
    <row r="106" spans="6:11" x14ac:dyDescent="0.25">
      <c r="F106" s="67"/>
      <c r="J106" s="67"/>
      <c r="K106" s="67"/>
    </row>
    <row r="107" spans="6:11" x14ac:dyDescent="0.25">
      <c r="F107" s="67"/>
      <c r="J107" s="67"/>
      <c r="K107" s="67"/>
    </row>
    <row r="108" spans="6:11" x14ac:dyDescent="0.25">
      <c r="F108" s="67"/>
      <c r="K108" s="67"/>
    </row>
    <row r="109" spans="6:11" x14ac:dyDescent="0.25">
      <c r="F109" s="67"/>
      <c r="J109" s="67"/>
      <c r="K109" s="67"/>
    </row>
    <row r="110" spans="6:11" x14ac:dyDescent="0.25">
      <c r="F110" s="67"/>
      <c r="J110" s="67"/>
      <c r="K110" s="67"/>
    </row>
    <row r="111" spans="6:11" x14ac:dyDescent="0.25">
      <c r="F111" s="67"/>
      <c r="J111" s="67"/>
    </row>
    <row r="112" spans="6:11" x14ac:dyDescent="0.25">
      <c r="F112" s="67"/>
      <c r="K112" s="67"/>
    </row>
    <row r="113" spans="6:11" x14ac:dyDescent="0.25">
      <c r="F113" s="67"/>
      <c r="J113" s="67"/>
      <c r="K113" s="67"/>
    </row>
    <row r="114" spans="6:11" x14ac:dyDescent="0.25">
      <c r="K114" s="67"/>
    </row>
    <row r="116" spans="6:11" x14ac:dyDescent="0.25">
      <c r="J116" s="67"/>
      <c r="K116" s="67"/>
    </row>
    <row r="117" spans="6:11" x14ac:dyDescent="0.25">
      <c r="J117" s="67"/>
    </row>
    <row r="118" spans="6:11" x14ac:dyDescent="0.25">
      <c r="J118" s="67"/>
    </row>
    <row r="119" spans="6:11" x14ac:dyDescent="0.25">
      <c r="J119" s="67"/>
      <c r="K119" s="67"/>
    </row>
    <row r="120" spans="6:11" x14ac:dyDescent="0.25">
      <c r="J120" s="67"/>
      <c r="K120" s="67"/>
    </row>
    <row r="121" spans="6:11" x14ac:dyDescent="0.25">
      <c r="J121" s="67"/>
      <c r="K121" s="67"/>
    </row>
    <row r="122" spans="6:11" x14ac:dyDescent="0.25">
      <c r="J122" s="67"/>
      <c r="K122" s="67"/>
    </row>
    <row r="123" spans="6:11" x14ac:dyDescent="0.25">
      <c r="J123" s="67"/>
      <c r="K123" s="67"/>
    </row>
    <row r="124" spans="6:11" x14ac:dyDescent="0.25">
      <c r="J124" s="67"/>
      <c r="K124" s="67"/>
    </row>
    <row r="125" spans="6:11" x14ac:dyDescent="0.25">
      <c r="J125" s="67"/>
      <c r="K125" s="67"/>
    </row>
    <row r="126" spans="6:11" x14ac:dyDescent="0.25">
      <c r="J126" s="67"/>
      <c r="K126" s="67"/>
    </row>
    <row r="127" spans="6:11" x14ac:dyDescent="0.25">
      <c r="J127" s="67"/>
      <c r="K127" s="67"/>
    </row>
    <row r="128" spans="6:11" x14ac:dyDescent="0.25">
      <c r="F128" s="67"/>
      <c r="J128" s="67"/>
      <c r="K128" s="67"/>
    </row>
    <row r="129" spans="6:11" x14ac:dyDescent="0.25">
      <c r="F129" s="67"/>
      <c r="J129" s="67"/>
      <c r="K129" s="67"/>
    </row>
    <row r="130" spans="6:11" x14ac:dyDescent="0.25">
      <c r="F130" s="67"/>
      <c r="J130" s="67"/>
      <c r="K130" s="67"/>
    </row>
    <row r="131" spans="6:11" x14ac:dyDescent="0.25">
      <c r="F131" s="67"/>
      <c r="J131" s="67"/>
      <c r="K131" s="67"/>
    </row>
    <row r="132" spans="6:11" x14ac:dyDescent="0.25">
      <c r="F132" s="67"/>
      <c r="K132" s="67"/>
    </row>
    <row r="133" spans="6:11" x14ac:dyDescent="0.25">
      <c r="F133" s="67"/>
      <c r="J133" s="67"/>
      <c r="K133" s="67"/>
    </row>
    <row r="134" spans="6:11" x14ac:dyDescent="0.25">
      <c r="F134" s="67"/>
      <c r="J134" s="67"/>
      <c r="K134" s="67"/>
    </row>
    <row r="135" spans="6:11" x14ac:dyDescent="0.25">
      <c r="F135" s="67"/>
      <c r="J135" s="67"/>
    </row>
    <row r="136" spans="6:11" x14ac:dyDescent="0.25">
      <c r="F136" s="67"/>
      <c r="J136" s="67"/>
      <c r="K136" s="67"/>
    </row>
    <row r="137" spans="6:11" x14ac:dyDescent="0.25">
      <c r="J137" s="67"/>
      <c r="K137" s="67"/>
    </row>
    <row r="138" spans="6:11" x14ac:dyDescent="0.25">
      <c r="F138" s="67"/>
      <c r="K138" s="67"/>
    </row>
    <row r="139" spans="6:11" x14ac:dyDescent="0.25">
      <c r="F139" s="67"/>
      <c r="K139" s="67"/>
    </row>
    <row r="140" spans="6:11" x14ac:dyDescent="0.25">
      <c r="F140" s="67"/>
      <c r="K140" s="67"/>
    </row>
    <row r="141" spans="6:11" x14ac:dyDescent="0.25">
      <c r="F141" s="67"/>
    </row>
    <row r="142" spans="6:11" x14ac:dyDescent="0.25">
      <c r="F142" s="67"/>
    </row>
    <row r="143" spans="6:11" x14ac:dyDescent="0.25">
      <c r="F143" s="67"/>
    </row>
    <row r="144" spans="6:11" x14ac:dyDescent="0.25">
      <c r="F144" s="67"/>
    </row>
    <row r="145" spans="6:11" x14ac:dyDescent="0.25">
      <c r="F145" s="67"/>
    </row>
    <row r="146" spans="6:11" x14ac:dyDescent="0.25">
      <c r="F146" s="67"/>
    </row>
    <row r="147" spans="6:11" x14ac:dyDescent="0.25">
      <c r="F147" s="67"/>
    </row>
    <row r="152" spans="6:11" x14ac:dyDescent="0.25">
      <c r="J152" s="67"/>
    </row>
    <row r="153" spans="6:11" x14ac:dyDescent="0.25">
      <c r="J153" s="67"/>
    </row>
    <row r="154" spans="6:11" x14ac:dyDescent="0.25">
      <c r="J154" s="67"/>
    </row>
    <row r="155" spans="6:11" x14ac:dyDescent="0.25">
      <c r="J155" s="67"/>
      <c r="K155" s="67"/>
    </row>
    <row r="156" spans="6:11" x14ac:dyDescent="0.25">
      <c r="J156" s="67"/>
      <c r="K156" s="67"/>
    </row>
    <row r="157" spans="6:11" x14ac:dyDescent="0.25">
      <c r="J157" s="67"/>
      <c r="K157" s="67"/>
    </row>
    <row r="158" spans="6:11" x14ac:dyDescent="0.25">
      <c r="J158" s="67"/>
      <c r="K158" s="67"/>
    </row>
    <row r="159" spans="6:11" x14ac:dyDescent="0.25">
      <c r="J159" s="67"/>
      <c r="K159" s="67"/>
    </row>
    <row r="160" spans="6:11" x14ac:dyDescent="0.25">
      <c r="F160" s="67"/>
      <c r="J160" s="67"/>
      <c r="K160" s="67"/>
    </row>
    <row r="161" spans="6:11" x14ac:dyDescent="0.25">
      <c r="F161" s="67"/>
      <c r="J161" s="67"/>
      <c r="K161" s="67"/>
    </row>
    <row r="162" spans="6:11" x14ac:dyDescent="0.25">
      <c r="F162" s="67"/>
      <c r="K162" s="67"/>
    </row>
    <row r="163" spans="6:11" x14ac:dyDescent="0.25">
      <c r="F163" s="67"/>
      <c r="K163" s="67"/>
    </row>
    <row r="164" spans="6:11" x14ac:dyDescent="0.25">
      <c r="F164" s="67"/>
      <c r="J164" s="67"/>
      <c r="K164" s="67"/>
    </row>
    <row r="165" spans="6:11" x14ac:dyDescent="0.25">
      <c r="F165" s="67"/>
      <c r="J165" s="67"/>
    </row>
    <row r="166" spans="6:11" x14ac:dyDescent="0.25">
      <c r="F166" s="67"/>
      <c r="J166" s="67"/>
    </row>
    <row r="167" spans="6:11" x14ac:dyDescent="0.25">
      <c r="F167" s="67"/>
      <c r="J167" s="67"/>
      <c r="K167" s="67"/>
    </row>
    <row r="168" spans="6:11" x14ac:dyDescent="0.25">
      <c r="F168" s="67"/>
      <c r="J168" s="67"/>
      <c r="K168" s="67"/>
    </row>
    <row r="169" spans="6:11" x14ac:dyDescent="0.25">
      <c r="F169" s="67"/>
      <c r="J169" s="67"/>
      <c r="K169" s="67"/>
    </row>
    <row r="170" spans="6:11" x14ac:dyDescent="0.25">
      <c r="F170" s="67"/>
      <c r="J170" s="67"/>
      <c r="K170" s="67"/>
    </row>
    <row r="171" spans="6:11" x14ac:dyDescent="0.25">
      <c r="F171" s="67"/>
      <c r="J171" s="67"/>
      <c r="K171" s="67"/>
    </row>
    <row r="172" spans="6:11" x14ac:dyDescent="0.25">
      <c r="F172" s="67"/>
      <c r="J172" s="67"/>
      <c r="K172" s="67"/>
    </row>
    <row r="173" spans="6:11" x14ac:dyDescent="0.25">
      <c r="F173" s="67"/>
      <c r="J173" s="67"/>
      <c r="K173" s="67"/>
    </row>
    <row r="174" spans="6:11" x14ac:dyDescent="0.25">
      <c r="F174" s="67"/>
      <c r="J174" s="67"/>
      <c r="K174" s="67"/>
    </row>
    <row r="175" spans="6:11" x14ac:dyDescent="0.25">
      <c r="F175" s="67"/>
      <c r="J175" s="67"/>
      <c r="K175" s="67"/>
    </row>
    <row r="176" spans="6:11" x14ac:dyDescent="0.25">
      <c r="F176" s="67"/>
      <c r="J176" s="67"/>
      <c r="K176" s="67"/>
    </row>
    <row r="177" spans="6:11" x14ac:dyDescent="0.25">
      <c r="F177" s="67"/>
      <c r="J177" s="67"/>
      <c r="K177" s="67"/>
    </row>
    <row r="178" spans="6:11" x14ac:dyDescent="0.25">
      <c r="F178" s="67"/>
      <c r="J178" s="67"/>
      <c r="K178" s="67"/>
    </row>
    <row r="179" spans="6:11" x14ac:dyDescent="0.25">
      <c r="F179" s="67"/>
      <c r="J179" s="67"/>
      <c r="K179" s="67"/>
    </row>
    <row r="180" spans="6:11" x14ac:dyDescent="0.25">
      <c r="F180" s="67"/>
      <c r="J180" s="67"/>
      <c r="K180" s="67"/>
    </row>
    <row r="181" spans="6:11" x14ac:dyDescent="0.25">
      <c r="F181" s="67"/>
      <c r="K181" s="67"/>
    </row>
    <row r="182" spans="6:11" x14ac:dyDescent="0.25">
      <c r="F182" s="67"/>
      <c r="J182" s="67"/>
      <c r="K182" s="67"/>
    </row>
    <row r="183" spans="6:11" x14ac:dyDescent="0.25">
      <c r="F183" s="67"/>
      <c r="J183" s="67"/>
      <c r="K183" s="67"/>
    </row>
    <row r="184" spans="6:11" x14ac:dyDescent="0.25">
      <c r="F184" s="67"/>
      <c r="J184" s="67"/>
    </row>
    <row r="185" spans="6:11" x14ac:dyDescent="0.25">
      <c r="F185" s="67"/>
      <c r="J185" s="67"/>
      <c r="K185" s="67"/>
    </row>
    <row r="186" spans="6:11" x14ac:dyDescent="0.25">
      <c r="F186" s="67"/>
      <c r="J186" s="67"/>
      <c r="K186" s="67"/>
    </row>
    <row r="187" spans="6:11" x14ac:dyDescent="0.25">
      <c r="F187" s="67"/>
      <c r="J187" s="67"/>
      <c r="K187" s="67"/>
    </row>
    <row r="188" spans="6:11" x14ac:dyDescent="0.25">
      <c r="F188" s="67"/>
      <c r="J188" s="67"/>
      <c r="K188" s="67"/>
    </row>
    <row r="189" spans="6:11" x14ac:dyDescent="0.25">
      <c r="J189" s="67"/>
      <c r="K189" s="67"/>
    </row>
    <row r="190" spans="6:11" x14ac:dyDescent="0.25">
      <c r="F190" s="67"/>
      <c r="J190" s="67"/>
      <c r="K190" s="67"/>
    </row>
    <row r="191" spans="6:11" x14ac:dyDescent="0.25">
      <c r="F191" s="67"/>
      <c r="J191" s="67"/>
      <c r="K191" s="67"/>
    </row>
    <row r="192" spans="6:11" x14ac:dyDescent="0.25">
      <c r="F192" s="67"/>
      <c r="J192" s="67"/>
      <c r="K192" s="67"/>
    </row>
    <row r="193" spans="6:11" x14ac:dyDescent="0.25">
      <c r="F193" s="67"/>
      <c r="J193" s="67"/>
      <c r="K193" s="67"/>
    </row>
    <row r="194" spans="6:11" x14ac:dyDescent="0.25">
      <c r="J194" s="67"/>
      <c r="K194" s="67"/>
    </row>
    <row r="195" spans="6:11" x14ac:dyDescent="0.25">
      <c r="F195" s="67"/>
      <c r="J195" s="67"/>
      <c r="K195" s="67"/>
    </row>
    <row r="196" spans="6:11" x14ac:dyDescent="0.25">
      <c r="F196" s="67"/>
      <c r="J196" s="67"/>
      <c r="K196" s="67"/>
    </row>
    <row r="197" spans="6:11" x14ac:dyDescent="0.25">
      <c r="F197" s="67"/>
      <c r="J197" s="67"/>
      <c r="K197" s="67"/>
    </row>
    <row r="198" spans="6:11" x14ac:dyDescent="0.25">
      <c r="F198" s="67"/>
      <c r="J198" s="67"/>
      <c r="K198" s="67"/>
    </row>
    <row r="199" spans="6:11" x14ac:dyDescent="0.25">
      <c r="F199" s="67"/>
      <c r="J199" s="67"/>
      <c r="K199" s="67"/>
    </row>
    <row r="200" spans="6:11" x14ac:dyDescent="0.25">
      <c r="F200" s="67"/>
      <c r="J200" s="67"/>
      <c r="K200" s="67"/>
    </row>
    <row r="201" spans="6:11" x14ac:dyDescent="0.25">
      <c r="F201" s="67"/>
      <c r="K201" s="67"/>
    </row>
    <row r="202" spans="6:11" x14ac:dyDescent="0.25">
      <c r="F202" s="67"/>
      <c r="K202" s="67"/>
    </row>
    <row r="203" spans="6:11" x14ac:dyDescent="0.25">
      <c r="F203" s="67"/>
      <c r="K203" s="67"/>
    </row>
    <row r="204" spans="6:11" x14ac:dyDescent="0.25">
      <c r="F204" s="67"/>
    </row>
    <row r="205" spans="6:11" x14ac:dyDescent="0.25">
      <c r="F205" s="67"/>
    </row>
    <row r="206" spans="6:11" x14ac:dyDescent="0.25">
      <c r="F206" s="67"/>
    </row>
    <row r="207" spans="6:11" x14ac:dyDescent="0.25">
      <c r="F207" s="67"/>
    </row>
    <row r="208" spans="6:11" x14ac:dyDescent="0.25">
      <c r="F208" s="67"/>
    </row>
  </sheetData>
  <mergeCells count="8">
    <mergeCell ref="A2:H2"/>
    <mergeCell ref="A3:H3"/>
    <mergeCell ref="A4:H4"/>
    <mergeCell ref="A5:H5"/>
    <mergeCell ref="G39:H39"/>
    <mergeCell ref="G38:H38"/>
    <mergeCell ref="B38:C38"/>
    <mergeCell ref="B39:C39"/>
  </mergeCells>
  <pageMargins left="0.7" right="0.7" top="0.75" bottom="0.75" header="0.3" footer="0.3"/>
  <pageSetup scale="62" orientation="landscape" r:id="rId1"/>
  <ignoredErrors>
    <ignoredError sqref="E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49" t="s">
        <v>1</v>
      </c>
      <c r="C1" s="149"/>
      <c r="D1" s="149"/>
      <c r="E1" s="149"/>
      <c r="F1" s="149"/>
    </row>
    <row r="2" spans="2:12" x14ac:dyDescent="0.3">
      <c r="B2" s="149" t="s">
        <v>176</v>
      </c>
      <c r="C2" s="149"/>
      <c r="D2" s="149"/>
      <c r="E2" s="149"/>
      <c r="F2" s="149"/>
    </row>
    <row r="3" spans="2:12" x14ac:dyDescent="0.3">
      <c r="B3" s="149" t="str">
        <f>FECHA!B8</f>
        <v>Al 31 DE ENERO 2023</v>
      </c>
      <c r="C3" s="149"/>
      <c r="D3" s="149"/>
      <c r="E3" s="149"/>
      <c r="F3" s="149"/>
    </row>
    <row r="4" spans="2:12" x14ac:dyDescent="0.3">
      <c r="B4" s="149" t="s">
        <v>2</v>
      </c>
      <c r="C4" s="149"/>
      <c r="D4" s="149"/>
      <c r="E4" s="149"/>
      <c r="F4" s="149"/>
    </row>
    <row r="5" spans="2:12" x14ac:dyDescent="0.3">
      <c r="B5" s="150" t="s">
        <v>177</v>
      </c>
      <c r="C5" s="151" t="s">
        <v>178</v>
      </c>
      <c r="D5" s="151"/>
      <c r="E5" s="151" t="s">
        <v>179</v>
      </c>
      <c r="F5" s="151"/>
    </row>
    <row r="6" spans="2:12" x14ac:dyDescent="0.3">
      <c r="B6" s="150"/>
      <c r="C6" s="5" t="s">
        <v>180</v>
      </c>
      <c r="D6" s="5" t="s">
        <v>181</v>
      </c>
      <c r="E6" s="5" t="s">
        <v>180</v>
      </c>
      <c r="F6" s="5" t="s">
        <v>181</v>
      </c>
      <c r="H6" s="42" t="s">
        <v>189</v>
      </c>
      <c r="I6" s="41" t="s">
        <v>190</v>
      </c>
      <c r="K6" s="41" t="s">
        <v>191</v>
      </c>
    </row>
    <row r="7" spans="2:12" x14ac:dyDescent="0.3">
      <c r="B7" s="6" t="s">
        <v>39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40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192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193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194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195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196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41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197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42</v>
      </c>
      <c r="C16" s="10">
        <v>11763503.769999996</v>
      </c>
      <c r="D16" s="10"/>
      <c r="E16" s="10">
        <v>0</v>
      </c>
      <c r="F16" s="10"/>
      <c r="G16" s="14" t="s">
        <v>43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44</v>
      </c>
      <c r="C17" s="11">
        <v>-11486395.320000008</v>
      </c>
      <c r="D17" s="11"/>
      <c r="E17" s="11">
        <v>0</v>
      </c>
      <c r="F17" s="11"/>
      <c r="G17" s="14" t="s">
        <v>45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46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47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198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199</v>
      </c>
      <c r="C21" s="11">
        <v>2939909.5</v>
      </c>
      <c r="D21" s="11"/>
      <c r="E21" s="11">
        <v>70434</v>
      </c>
      <c r="F21" s="11"/>
      <c r="G21" s="8" t="s">
        <v>200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201</v>
      </c>
      <c r="C22" s="11">
        <v>786604.28</v>
      </c>
      <c r="D22" s="11"/>
      <c r="E22" s="11">
        <v>185928</v>
      </c>
      <c r="F22" s="11"/>
      <c r="G22" s="8" t="s">
        <v>202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203</v>
      </c>
      <c r="C23" s="11">
        <v>100000</v>
      </c>
      <c r="D23" s="11"/>
      <c r="E23" s="11">
        <v>5879819</v>
      </c>
      <c r="F23" s="11"/>
      <c r="G23" s="8" t="s">
        <v>204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205</v>
      </c>
      <c r="C24" s="11">
        <v>4219165.54</v>
      </c>
      <c r="D24" s="11"/>
      <c r="E24" s="11">
        <v>1573208</v>
      </c>
      <c r="F24" s="11"/>
      <c r="G24" s="8" t="s">
        <v>206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207</v>
      </c>
      <c r="C25" s="11">
        <v>19166842.640000001</v>
      </c>
      <c r="D25" s="11"/>
      <c r="E25" s="11">
        <v>200000</v>
      </c>
      <c r="F25" s="11"/>
      <c r="G25" s="8" t="s">
        <v>208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48</v>
      </c>
      <c r="C26" s="11">
        <v>-2966041.3899999997</v>
      </c>
      <c r="D26" s="11"/>
      <c r="E26" s="11">
        <v>8438331</v>
      </c>
      <c r="F26" s="11"/>
      <c r="G26" s="8" t="s">
        <v>209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210</v>
      </c>
      <c r="C27" s="11">
        <v>1067121.25</v>
      </c>
      <c r="D27" s="11"/>
      <c r="E27" s="11">
        <v>38333686</v>
      </c>
      <c r="F27" s="11"/>
      <c r="G27" s="8" t="s">
        <v>211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50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51</v>
      </c>
      <c r="C29" s="11">
        <v>139593.44</v>
      </c>
      <c r="D29" s="11"/>
      <c r="E29" s="11">
        <v>2134242</v>
      </c>
      <c r="F29" s="11"/>
      <c r="G29" s="8" t="s">
        <v>212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52</v>
      </c>
      <c r="C30" s="11">
        <v>782.72</v>
      </c>
      <c r="D30" s="11"/>
      <c r="E30" s="11">
        <v>51943</v>
      </c>
      <c r="F30" s="11"/>
      <c r="G30" s="8" t="s">
        <v>213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53</v>
      </c>
      <c r="C31" s="11">
        <v>-1213030.6500000001</v>
      </c>
      <c r="D31" s="11"/>
      <c r="E31" s="11">
        <v>279187</v>
      </c>
      <c r="F31" s="11"/>
      <c r="G31" s="8" t="s">
        <v>214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54</v>
      </c>
      <c r="C32" s="11">
        <v>4083055.73</v>
      </c>
      <c r="D32" s="11"/>
      <c r="E32" s="11">
        <v>1566</v>
      </c>
      <c r="F32" s="11"/>
      <c r="G32" s="8" t="s">
        <v>55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49</v>
      </c>
      <c r="C33" s="11">
        <v>4083055.73</v>
      </c>
      <c r="D33" s="11"/>
      <c r="E33" s="11">
        <v>0</v>
      </c>
      <c r="F33" s="11"/>
      <c r="G33" s="8" t="s">
        <v>215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56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57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58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59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60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61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216</v>
      </c>
      <c r="C40" s="11">
        <v>1962559.6</v>
      </c>
      <c r="D40" s="11"/>
      <c r="E40" s="11">
        <v>827366</v>
      </c>
      <c r="F40" s="11"/>
      <c r="G40" s="8" t="s">
        <v>217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218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219</v>
      </c>
      <c r="C42" s="12">
        <v>16145765.66</v>
      </c>
      <c r="D42" s="11"/>
      <c r="E42" s="12">
        <v>4319473</v>
      </c>
      <c r="F42" s="11"/>
      <c r="G42" s="8" t="s">
        <v>220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221</v>
      </c>
      <c r="C43" s="12">
        <v>679052.34</v>
      </c>
      <c r="D43" s="11"/>
      <c r="E43" s="12">
        <v>873800</v>
      </c>
      <c r="F43" s="11"/>
      <c r="G43" s="8" t="s">
        <v>222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62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63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64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65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223</v>
      </c>
      <c r="C48" s="11">
        <v>250000</v>
      </c>
      <c r="D48" s="11"/>
      <c r="E48" s="11">
        <v>468495</v>
      </c>
      <c r="F48" s="11"/>
      <c r="G48" s="8" t="s">
        <v>224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66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182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183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49" t="s">
        <v>1</v>
      </c>
      <c r="C57" s="149"/>
      <c r="D57" s="149"/>
      <c r="E57" s="149"/>
      <c r="F57" s="149"/>
    </row>
    <row r="58" spans="2:12" x14ac:dyDescent="0.3">
      <c r="B58" s="149" t="s">
        <v>176</v>
      </c>
      <c r="C58" s="149"/>
      <c r="D58" s="149"/>
      <c r="E58" s="149"/>
      <c r="F58" s="149"/>
    </row>
    <row r="59" spans="2:12" x14ac:dyDescent="0.3">
      <c r="B59" s="149" t="str">
        <f>B3</f>
        <v>Al 31 DE ENERO 2023</v>
      </c>
      <c r="C59" s="149"/>
      <c r="D59" s="149"/>
      <c r="E59" s="149"/>
      <c r="F59" s="149"/>
    </row>
    <row r="60" spans="2:12" x14ac:dyDescent="0.3">
      <c r="B60" s="149" t="s">
        <v>2</v>
      </c>
      <c r="C60" s="149"/>
      <c r="D60" s="149"/>
      <c r="E60" s="149"/>
      <c r="F60" s="149"/>
    </row>
    <row r="61" spans="2:12" x14ac:dyDescent="0.3">
      <c r="B61" s="19"/>
      <c r="C61" s="151" t="s">
        <v>178</v>
      </c>
      <c r="D61" s="151"/>
      <c r="E61" s="151" t="s">
        <v>179</v>
      </c>
      <c r="F61" s="151"/>
    </row>
    <row r="62" spans="2:12" x14ac:dyDescent="0.3">
      <c r="B62" s="20" t="s">
        <v>67</v>
      </c>
      <c r="C62" s="5" t="s">
        <v>180</v>
      </c>
      <c r="D62" s="5" t="s">
        <v>181</v>
      </c>
      <c r="E62" s="5" t="s">
        <v>180</v>
      </c>
      <c r="F62" s="5" t="s">
        <v>181</v>
      </c>
      <c r="H62" s="45" t="s">
        <v>189</v>
      </c>
      <c r="I62" s="45" t="s">
        <v>190</v>
      </c>
    </row>
    <row r="63" spans="2:12" x14ac:dyDescent="0.3">
      <c r="B63" s="6" t="s">
        <v>3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68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225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226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69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227</v>
      </c>
      <c r="C68" s="11">
        <v>14555035.560000001</v>
      </c>
      <c r="D68" s="11"/>
      <c r="E68" s="11">
        <v>14555156.439999999</v>
      </c>
      <c r="F68" s="11"/>
      <c r="G68" s="8" t="s">
        <v>228</v>
      </c>
      <c r="H68" s="42">
        <v>14555156</v>
      </c>
      <c r="I68" s="41">
        <v>14555036</v>
      </c>
    </row>
    <row r="69" spans="2:9" x14ac:dyDescent="0.3">
      <c r="B69" s="9" t="s">
        <v>70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71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72</v>
      </c>
      <c r="C71" s="21">
        <v>9119792.3699999992</v>
      </c>
      <c r="D71" s="11"/>
      <c r="E71" s="21">
        <v>9119791.6300000008</v>
      </c>
      <c r="F71" s="11"/>
      <c r="G71" s="8" t="s">
        <v>229</v>
      </c>
      <c r="H71" s="42">
        <v>9119792</v>
      </c>
      <c r="I71" s="41">
        <v>9119792</v>
      </c>
    </row>
    <row r="72" spans="2:9" x14ac:dyDescent="0.3">
      <c r="B72" s="9" t="s">
        <v>73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74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75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47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230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231</v>
      </c>
      <c r="C77" s="11">
        <v>472170.82</v>
      </c>
      <c r="D77" s="11"/>
      <c r="E77" s="11">
        <v>472171.18</v>
      </c>
      <c r="F77" s="11"/>
      <c r="G77" s="8" t="s">
        <v>232</v>
      </c>
      <c r="H77" s="42">
        <v>472171</v>
      </c>
      <c r="I77" s="41">
        <v>472171</v>
      </c>
    </row>
    <row r="78" spans="2:9" x14ac:dyDescent="0.3">
      <c r="B78" s="9" t="s">
        <v>76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233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77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78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79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80</v>
      </c>
      <c r="C83" s="11">
        <v>61666669</v>
      </c>
      <c r="D83" s="12"/>
      <c r="E83" s="11">
        <v>61666669</v>
      </c>
      <c r="F83" s="12"/>
      <c r="G83" s="8" t="s">
        <v>234</v>
      </c>
      <c r="H83" s="42">
        <v>61666669</v>
      </c>
      <c r="I83" s="41">
        <v>61666669</v>
      </c>
    </row>
    <row r="84" spans="2:9" x14ac:dyDescent="0.3">
      <c r="B84" s="9" t="s">
        <v>81</v>
      </c>
      <c r="C84" s="11">
        <v>41999999</v>
      </c>
      <c r="D84" s="12"/>
      <c r="E84" s="11">
        <v>42000011</v>
      </c>
      <c r="F84" s="12"/>
      <c r="G84" s="8" t="s">
        <v>235</v>
      </c>
      <c r="H84" s="42">
        <v>42000011</v>
      </c>
      <c r="I84" s="41">
        <v>41999999</v>
      </c>
    </row>
    <row r="85" spans="2:9" x14ac:dyDescent="0.3">
      <c r="B85" s="9" t="s">
        <v>82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184</v>
      </c>
      <c r="C86" s="11">
        <v>206121.41</v>
      </c>
      <c r="D86" s="12"/>
      <c r="E86" s="11">
        <v>178912.59</v>
      </c>
      <c r="F86" s="12"/>
      <c r="G86" s="8" t="s">
        <v>236</v>
      </c>
      <c r="H86" s="42">
        <v>178913</v>
      </c>
      <c r="I86" s="41">
        <v>206121</v>
      </c>
    </row>
    <row r="87" spans="2:9" x14ac:dyDescent="0.3">
      <c r="B87" s="9" t="s">
        <v>83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84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85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86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237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185</v>
      </c>
      <c r="C92" s="21">
        <v>0</v>
      </c>
      <c r="D92" s="12"/>
      <c r="E92" s="21">
        <v>0</v>
      </c>
      <c r="F92" s="12"/>
      <c r="G92" s="8" t="s">
        <v>238</v>
      </c>
      <c r="H92" s="42">
        <v>0</v>
      </c>
      <c r="I92" s="41">
        <v>0</v>
      </c>
    </row>
    <row r="93" spans="2:9" x14ac:dyDescent="0.3">
      <c r="B93" s="9" t="s">
        <v>239</v>
      </c>
      <c r="C93" s="11">
        <v>0</v>
      </c>
      <c r="D93" s="11"/>
      <c r="E93" s="11">
        <v>0</v>
      </c>
      <c r="F93" s="11"/>
      <c r="G93" s="8" t="s">
        <v>240</v>
      </c>
      <c r="H93" s="42">
        <v>0</v>
      </c>
      <c r="I93" s="41">
        <v>0</v>
      </c>
    </row>
    <row r="94" spans="2:9" x14ac:dyDescent="0.3">
      <c r="B94" s="9" t="s">
        <v>241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87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88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89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90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91</v>
      </c>
      <c r="C99" s="21">
        <v>3000000</v>
      </c>
      <c r="D99" s="24"/>
      <c r="E99" s="21">
        <v>3000000</v>
      </c>
      <c r="F99" s="24"/>
      <c r="G99" s="8" t="s">
        <v>242</v>
      </c>
      <c r="H99" s="42">
        <v>3000000</v>
      </c>
      <c r="I99" s="41">
        <v>3000000</v>
      </c>
    </row>
    <row r="100" spans="2:9" x14ac:dyDescent="0.3">
      <c r="B100" s="9" t="s">
        <v>92</v>
      </c>
      <c r="C100" s="21">
        <v>8122.13</v>
      </c>
      <c r="D100" s="24"/>
      <c r="E100" s="21">
        <v>8121.87</v>
      </c>
      <c r="G100" s="8" t="s">
        <v>243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49" t="s">
        <v>1</v>
      </c>
      <c r="C114" s="149"/>
      <c r="D114" s="149"/>
      <c r="E114" s="149"/>
      <c r="F114" s="149"/>
    </row>
    <row r="115" spans="2:9" x14ac:dyDescent="0.3">
      <c r="B115" s="149" t="s">
        <v>176</v>
      </c>
      <c r="C115" s="149"/>
      <c r="D115" s="149"/>
      <c r="E115" s="149"/>
      <c r="F115" s="149"/>
    </row>
    <row r="116" spans="2:9" x14ac:dyDescent="0.3">
      <c r="B116" s="149" t="str">
        <f>B3</f>
        <v>Al 31 DE ENERO 2023</v>
      </c>
      <c r="C116" s="149"/>
      <c r="D116" s="149"/>
      <c r="E116" s="149"/>
      <c r="F116" s="149"/>
    </row>
    <row r="117" spans="2:9" x14ac:dyDescent="0.3">
      <c r="B117" s="149" t="s">
        <v>2</v>
      </c>
      <c r="C117" s="149"/>
      <c r="D117" s="149"/>
      <c r="E117" s="149"/>
      <c r="F117" s="149"/>
    </row>
    <row r="118" spans="2:9" x14ac:dyDescent="0.3">
      <c r="B118" s="19"/>
      <c r="C118" s="151" t="s">
        <v>178</v>
      </c>
      <c r="D118" s="151"/>
      <c r="E118" s="151" t="s">
        <v>179</v>
      </c>
      <c r="F118" s="151"/>
    </row>
    <row r="119" spans="2:9" x14ac:dyDescent="0.3">
      <c r="B119" s="28" t="s">
        <v>67</v>
      </c>
      <c r="C119" s="5" t="s">
        <v>180</v>
      </c>
      <c r="D119" s="5" t="s">
        <v>181</v>
      </c>
      <c r="E119" s="5" t="s">
        <v>180</v>
      </c>
      <c r="F119" s="5" t="s">
        <v>181</v>
      </c>
    </row>
    <row r="120" spans="2:9" x14ac:dyDescent="0.3">
      <c r="B120" s="9" t="s">
        <v>93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244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94</v>
      </c>
      <c r="C122" s="21">
        <v>85553.51</v>
      </c>
      <c r="D122" s="12"/>
      <c r="E122" s="21">
        <v>85554.49</v>
      </c>
      <c r="F122" s="12"/>
      <c r="G122" s="8" t="s">
        <v>95</v>
      </c>
      <c r="H122" s="42">
        <v>85554</v>
      </c>
      <c r="I122" s="41">
        <v>85554</v>
      </c>
    </row>
    <row r="123" spans="2:9" x14ac:dyDescent="0.3">
      <c r="B123" s="9" t="s">
        <v>96</v>
      </c>
      <c r="C123" s="21">
        <v>4372167.1500000004</v>
      </c>
      <c r="D123" s="12"/>
      <c r="E123" s="21">
        <v>4372166.8499999996</v>
      </c>
      <c r="F123" s="12"/>
      <c r="G123" s="8" t="s">
        <v>97</v>
      </c>
      <c r="H123" s="42">
        <v>4372167</v>
      </c>
      <c r="I123" s="41">
        <v>4372167</v>
      </c>
    </row>
    <row r="124" spans="2:9" x14ac:dyDescent="0.3">
      <c r="B124" s="9" t="s">
        <v>98</v>
      </c>
      <c r="C124" s="21">
        <v>709167.26</v>
      </c>
      <c r="D124" s="12"/>
      <c r="E124" s="21">
        <v>709166.74</v>
      </c>
      <c r="F124" s="12"/>
      <c r="G124" s="8" t="s">
        <v>99</v>
      </c>
      <c r="H124" s="42">
        <v>709167</v>
      </c>
      <c r="I124" s="41">
        <v>709167</v>
      </c>
    </row>
    <row r="125" spans="2:9" x14ac:dyDescent="0.3">
      <c r="B125" s="9" t="s">
        <v>100</v>
      </c>
      <c r="C125" s="11">
        <v>8108906</v>
      </c>
      <c r="D125" s="11"/>
      <c r="E125" s="11">
        <v>0</v>
      </c>
      <c r="F125" s="11"/>
      <c r="G125" s="8" t="s">
        <v>101</v>
      </c>
      <c r="H125" s="42">
        <v>4054453</v>
      </c>
      <c r="I125" s="41">
        <v>4054453</v>
      </c>
    </row>
    <row r="126" spans="2:9" x14ac:dyDescent="0.3">
      <c r="B126" s="9" t="s">
        <v>102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103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104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105</v>
      </c>
      <c r="C129" s="21">
        <v>1741507.42</v>
      </c>
      <c r="D129" s="11"/>
      <c r="E129" s="21">
        <v>1771506.58</v>
      </c>
      <c r="F129" s="11"/>
      <c r="G129" s="8" t="s">
        <v>245</v>
      </c>
      <c r="H129" s="42">
        <v>1771507</v>
      </c>
      <c r="I129" s="41">
        <v>1741507</v>
      </c>
    </row>
    <row r="130" spans="2:9" x14ac:dyDescent="0.3">
      <c r="B130" s="9" t="s">
        <v>106</v>
      </c>
      <c r="C130" s="21">
        <v>350000</v>
      </c>
      <c r="D130" s="12"/>
      <c r="E130" s="21">
        <v>350000</v>
      </c>
      <c r="F130" s="12"/>
      <c r="G130" s="8" t="s">
        <v>246</v>
      </c>
      <c r="H130" s="42">
        <v>350000</v>
      </c>
      <c r="I130" s="41">
        <v>350000</v>
      </c>
    </row>
    <row r="131" spans="2:9" x14ac:dyDescent="0.3">
      <c r="B131" s="9" t="s">
        <v>107</v>
      </c>
      <c r="C131" s="21">
        <v>4378332.6500000004</v>
      </c>
      <c r="D131" s="12"/>
      <c r="E131" s="21">
        <v>4378333.3499999996</v>
      </c>
      <c r="F131" s="12"/>
      <c r="G131" s="8" t="s">
        <v>247</v>
      </c>
      <c r="H131" s="42">
        <v>4378333</v>
      </c>
      <c r="I131" s="41">
        <v>4378333</v>
      </c>
    </row>
    <row r="132" spans="2:9" x14ac:dyDescent="0.3">
      <c r="B132" s="9" t="s">
        <v>108</v>
      </c>
      <c r="C132" s="21">
        <v>839118.13</v>
      </c>
      <c r="D132" s="12"/>
      <c r="E132" s="21">
        <v>839117.87</v>
      </c>
      <c r="F132" s="12"/>
      <c r="G132" s="8" t="s">
        <v>248</v>
      </c>
      <c r="H132" s="42">
        <v>839118</v>
      </c>
      <c r="I132" s="41">
        <v>839118</v>
      </c>
    </row>
    <row r="133" spans="2:9" x14ac:dyDescent="0.3">
      <c r="B133" s="9" t="s">
        <v>109</v>
      </c>
      <c r="C133" s="21">
        <v>45192.33</v>
      </c>
      <c r="D133" s="12"/>
      <c r="E133" s="21">
        <v>48191.67</v>
      </c>
      <c r="F133" s="12"/>
      <c r="G133" s="8" t="s">
        <v>249</v>
      </c>
      <c r="H133" s="42">
        <v>48192</v>
      </c>
      <c r="I133" s="41">
        <v>45192</v>
      </c>
    </row>
    <row r="134" spans="2:9" x14ac:dyDescent="0.3">
      <c r="B134" s="9" t="s">
        <v>110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250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111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112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113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114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115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116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117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118</v>
      </c>
      <c r="C143" s="21">
        <v>277468.69</v>
      </c>
      <c r="D143" s="12"/>
      <c r="E143" s="21">
        <v>266269.31</v>
      </c>
      <c r="F143" s="12"/>
      <c r="G143" s="8" t="s">
        <v>251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252</v>
      </c>
      <c r="C144" s="21">
        <v>8408.8799999999992</v>
      </c>
      <c r="D144" s="11"/>
      <c r="E144" s="21">
        <v>8409.1200000000008</v>
      </c>
      <c r="F144" s="11"/>
      <c r="G144" s="8" t="s">
        <v>253</v>
      </c>
      <c r="H144" s="42">
        <v>8409</v>
      </c>
      <c r="I144" s="41">
        <v>8409</v>
      </c>
    </row>
    <row r="145" spans="2:9" x14ac:dyDescent="0.3">
      <c r="B145" s="9" t="s">
        <v>119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120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121</v>
      </c>
      <c r="C147" s="21">
        <v>290672.21999999997</v>
      </c>
      <c r="D147" s="12"/>
      <c r="E147" s="21">
        <v>296471.78000000003</v>
      </c>
      <c r="F147" s="12"/>
      <c r="G147" s="8" t="s">
        <v>254</v>
      </c>
      <c r="H147" s="42">
        <v>296472</v>
      </c>
      <c r="I147" s="41">
        <v>290672</v>
      </c>
    </row>
    <row r="148" spans="2:9" x14ac:dyDescent="0.3">
      <c r="B148" s="9" t="s">
        <v>122</v>
      </c>
      <c r="C148" s="21">
        <v>214589.22999999998</v>
      </c>
      <c r="D148" s="12"/>
      <c r="E148" s="21">
        <v>211588.77000000002</v>
      </c>
      <c r="F148" s="12"/>
      <c r="G148" s="8" t="s">
        <v>255</v>
      </c>
      <c r="H148" s="42">
        <v>211589</v>
      </c>
      <c r="I148" s="41">
        <v>214589</v>
      </c>
    </row>
    <row r="149" spans="2:9" x14ac:dyDescent="0.3">
      <c r="B149" s="9" t="s">
        <v>123</v>
      </c>
      <c r="C149" s="21">
        <v>318756.86</v>
      </c>
      <c r="D149" s="12"/>
      <c r="E149" s="21">
        <v>218757.14</v>
      </c>
      <c r="F149" s="12"/>
      <c r="G149" s="8" t="s">
        <v>256</v>
      </c>
      <c r="H149" s="42">
        <v>218757</v>
      </c>
      <c r="I149" s="41">
        <v>318757</v>
      </c>
    </row>
    <row r="150" spans="2:9" x14ac:dyDescent="0.3">
      <c r="B150" s="9" t="s">
        <v>124</v>
      </c>
      <c r="C150" s="21">
        <v>95953.849999999991</v>
      </c>
      <c r="D150" s="12"/>
      <c r="E150" s="21">
        <v>100954.15000000001</v>
      </c>
      <c r="F150" s="12"/>
      <c r="G150" s="8" t="s">
        <v>257</v>
      </c>
      <c r="H150" s="42">
        <v>100954</v>
      </c>
      <c r="I150" s="41">
        <v>95954</v>
      </c>
    </row>
    <row r="151" spans="2:9" x14ac:dyDescent="0.3">
      <c r="B151" s="9" t="s">
        <v>125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126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127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128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129</v>
      </c>
      <c r="C155" s="21">
        <v>2426667.02</v>
      </c>
      <c r="D155" s="12"/>
      <c r="E155" s="21">
        <v>2421094.98</v>
      </c>
      <c r="F155" s="12"/>
      <c r="G155" s="8" t="s">
        <v>186</v>
      </c>
      <c r="H155" s="42">
        <v>2421094</v>
      </c>
      <c r="I155" s="41">
        <v>2426668</v>
      </c>
    </row>
    <row r="156" spans="2:9" x14ac:dyDescent="0.3">
      <c r="B156" s="9" t="s">
        <v>130</v>
      </c>
      <c r="C156" s="21">
        <v>1500</v>
      </c>
      <c r="D156" s="12"/>
      <c r="E156" s="21">
        <v>1500</v>
      </c>
      <c r="F156" s="12"/>
      <c r="G156" s="8" t="s">
        <v>187</v>
      </c>
      <c r="H156" s="42">
        <v>1500</v>
      </c>
      <c r="I156" s="41">
        <v>1500</v>
      </c>
    </row>
    <row r="157" spans="2:9" x14ac:dyDescent="0.3">
      <c r="B157" s="9" t="s">
        <v>131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132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133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134</v>
      </c>
      <c r="C160" s="21">
        <v>187564.48</v>
      </c>
      <c r="D160" s="31"/>
      <c r="E160" s="21">
        <v>187563.51999999999</v>
      </c>
      <c r="F160" s="39"/>
      <c r="G160" s="4" t="s">
        <v>135</v>
      </c>
      <c r="H160" s="42">
        <v>187564</v>
      </c>
      <c r="I160" s="41">
        <v>187564</v>
      </c>
    </row>
    <row r="161" spans="2:9" x14ac:dyDescent="0.3">
      <c r="B161" s="30" t="s">
        <v>136</v>
      </c>
      <c r="C161" s="21">
        <v>346299.98</v>
      </c>
      <c r="D161" s="31"/>
      <c r="E161" s="21">
        <v>346300.02</v>
      </c>
      <c r="F161" s="39"/>
      <c r="G161" s="4" t="s">
        <v>137</v>
      </c>
      <c r="H161" s="42">
        <v>346300</v>
      </c>
      <c r="I161" s="41">
        <v>346300</v>
      </c>
    </row>
    <row r="162" spans="2:9" x14ac:dyDescent="0.3">
      <c r="B162" s="30" t="s">
        <v>258</v>
      </c>
      <c r="C162" s="10">
        <v>889354.64</v>
      </c>
      <c r="D162" s="32"/>
      <c r="E162" s="10">
        <v>892355.36</v>
      </c>
      <c r="F162" s="40"/>
      <c r="G162" s="4" t="s">
        <v>138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139</v>
      </c>
      <c r="C163" s="21">
        <v>848199.64</v>
      </c>
      <c r="D163" s="12"/>
      <c r="E163" s="21">
        <v>850200.36</v>
      </c>
      <c r="F163" s="38"/>
      <c r="G163" s="4" t="s">
        <v>140</v>
      </c>
      <c r="H163" s="42">
        <v>850200</v>
      </c>
      <c r="I163" s="41">
        <v>848200</v>
      </c>
    </row>
    <row r="164" spans="2:9" x14ac:dyDescent="0.3">
      <c r="B164" s="9" t="s">
        <v>141</v>
      </c>
      <c r="C164" s="21">
        <v>41155</v>
      </c>
      <c r="D164" s="12"/>
      <c r="E164" s="21">
        <v>42155</v>
      </c>
      <c r="F164" s="38"/>
      <c r="G164" s="4" t="s">
        <v>142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49" t="s">
        <v>1</v>
      </c>
      <c r="C171" s="149"/>
      <c r="D171" s="149"/>
      <c r="E171" s="149"/>
      <c r="F171" s="149"/>
    </row>
    <row r="172" spans="2:9" x14ac:dyDescent="0.3">
      <c r="B172" s="149" t="s">
        <v>176</v>
      </c>
      <c r="C172" s="149"/>
      <c r="D172" s="149"/>
      <c r="E172" s="149"/>
      <c r="F172" s="149"/>
    </row>
    <row r="173" spans="2:9" x14ac:dyDescent="0.3">
      <c r="B173" s="149" t="str">
        <f>B3</f>
        <v>Al 31 DE ENERO 2023</v>
      </c>
      <c r="C173" s="149"/>
      <c r="D173" s="149"/>
      <c r="E173" s="149"/>
      <c r="F173" s="149"/>
    </row>
    <row r="174" spans="2:9" x14ac:dyDescent="0.3">
      <c r="B174" s="149" t="s">
        <v>2</v>
      </c>
      <c r="C174" s="149"/>
      <c r="D174" s="149"/>
      <c r="E174" s="149"/>
      <c r="F174" s="149"/>
    </row>
    <row r="175" spans="2:9" x14ac:dyDescent="0.3">
      <c r="B175" s="29"/>
      <c r="C175" s="151" t="s">
        <v>178</v>
      </c>
      <c r="D175" s="151"/>
      <c r="E175" s="151" t="s">
        <v>179</v>
      </c>
      <c r="F175" s="151"/>
    </row>
    <row r="176" spans="2:9" x14ac:dyDescent="0.3">
      <c r="B176" s="28" t="s">
        <v>67</v>
      </c>
      <c r="C176" s="5" t="s">
        <v>180</v>
      </c>
      <c r="D176" s="5" t="s">
        <v>181</v>
      </c>
      <c r="E176" s="5" t="s">
        <v>180</v>
      </c>
      <c r="F176" s="5" t="s">
        <v>181</v>
      </c>
    </row>
    <row r="177" spans="2:9" x14ac:dyDescent="0.3">
      <c r="B177" s="9" t="s">
        <v>143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144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145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259</v>
      </c>
      <c r="H179" s="42">
        <v>719240</v>
      </c>
      <c r="I179" s="41">
        <v>719240</v>
      </c>
    </row>
    <row r="180" spans="2:9" x14ac:dyDescent="0.3">
      <c r="B180" s="9" t="s">
        <v>260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146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261</v>
      </c>
      <c r="H181" s="42">
        <v>2588157</v>
      </c>
      <c r="I181" s="41">
        <v>2588157</v>
      </c>
    </row>
    <row r="182" spans="2:9" x14ac:dyDescent="0.3">
      <c r="B182" s="9" t="s">
        <v>147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262</v>
      </c>
      <c r="H182" s="42">
        <v>1221020</v>
      </c>
      <c r="I182" s="41">
        <v>1221020</v>
      </c>
    </row>
    <row r="183" spans="2:9" x14ac:dyDescent="0.3">
      <c r="B183" s="9" t="s">
        <v>148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263</v>
      </c>
      <c r="H183" s="42">
        <v>841124</v>
      </c>
      <c r="I183" s="41">
        <v>841124</v>
      </c>
    </row>
    <row r="184" spans="2:9" x14ac:dyDescent="0.3">
      <c r="B184" s="9" t="s">
        <v>264</v>
      </c>
      <c r="C184" s="21">
        <v>875</v>
      </c>
      <c r="D184" s="11">
        <v>0</v>
      </c>
      <c r="E184" s="21">
        <v>875</v>
      </c>
      <c r="F184" s="11">
        <v>0</v>
      </c>
      <c r="G184" s="8" t="s">
        <v>265</v>
      </c>
      <c r="H184" s="42">
        <v>875</v>
      </c>
      <c r="I184" s="41">
        <v>875</v>
      </c>
    </row>
    <row r="185" spans="2:9" x14ac:dyDescent="0.3">
      <c r="B185" s="9" t="s">
        <v>266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149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150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151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152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153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267</v>
      </c>
      <c r="H190" s="42">
        <v>976056</v>
      </c>
      <c r="I190" s="41">
        <v>975556</v>
      </c>
    </row>
    <row r="191" spans="2:9" x14ac:dyDescent="0.3">
      <c r="B191" s="9" t="s">
        <v>154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268</v>
      </c>
      <c r="H191" s="42">
        <v>276774</v>
      </c>
      <c r="I191" s="41">
        <v>276774</v>
      </c>
    </row>
    <row r="192" spans="2:9" x14ac:dyDescent="0.3">
      <c r="B192" s="9" t="s">
        <v>155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269</v>
      </c>
      <c r="H192" s="42">
        <v>14754</v>
      </c>
      <c r="I192" s="41">
        <v>14754</v>
      </c>
    </row>
    <row r="193" spans="2:9" x14ac:dyDescent="0.3">
      <c r="B193" s="9" t="s">
        <v>156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157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158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159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270</v>
      </c>
      <c r="H196" s="42">
        <v>201154</v>
      </c>
      <c r="I196" s="41">
        <v>199494</v>
      </c>
    </row>
    <row r="197" spans="2:9" x14ac:dyDescent="0.3">
      <c r="B197" s="9" t="s">
        <v>160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271</v>
      </c>
      <c r="H197" s="42">
        <v>723337</v>
      </c>
      <c r="I197" s="41">
        <v>773333</v>
      </c>
    </row>
    <row r="198" spans="2:9" x14ac:dyDescent="0.3">
      <c r="B198" s="9" t="s">
        <v>272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273</v>
      </c>
      <c r="H198" s="42">
        <v>225000</v>
      </c>
      <c r="I198" s="41">
        <v>225000</v>
      </c>
    </row>
    <row r="199" spans="2:9" x14ac:dyDescent="0.3">
      <c r="B199" s="9" t="s">
        <v>161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162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163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164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165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274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166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167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275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276</v>
      </c>
      <c r="H207" s="42">
        <v>146639</v>
      </c>
      <c r="I207" s="41">
        <v>146639</v>
      </c>
    </row>
    <row r="208" spans="2:9" x14ac:dyDescent="0.3">
      <c r="B208" s="9" t="s">
        <v>168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277</v>
      </c>
      <c r="H208" s="42">
        <v>13750</v>
      </c>
      <c r="I208" s="41">
        <v>13750</v>
      </c>
    </row>
    <row r="209" spans="2:9" x14ac:dyDescent="0.3">
      <c r="B209" s="9" t="s">
        <v>278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169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279</v>
      </c>
      <c r="H210" s="42">
        <v>8000</v>
      </c>
      <c r="I210" s="41">
        <v>8000</v>
      </c>
    </row>
    <row r="211" spans="2:9" x14ac:dyDescent="0.3">
      <c r="B211" s="9" t="s">
        <v>170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280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281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282</v>
      </c>
      <c r="H213" s="42">
        <v>500000</v>
      </c>
      <c r="I213" s="41">
        <v>500000</v>
      </c>
    </row>
    <row r="214" spans="2:9" x14ac:dyDescent="0.3">
      <c r="B214" s="9" t="s">
        <v>283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188</v>
      </c>
      <c r="H214" s="42">
        <v>78253</v>
      </c>
      <c r="I214" s="41">
        <v>78253</v>
      </c>
    </row>
    <row r="215" spans="2:9" x14ac:dyDescent="0.3">
      <c r="B215" s="9" t="s">
        <v>171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284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172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173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174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175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285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110" t="s">
        <v>286</v>
      </c>
      <c r="B1" s="126" t="s">
        <v>287</v>
      </c>
      <c r="C1" s="104"/>
      <c r="D1" s="109" t="s">
        <v>288</v>
      </c>
      <c r="E1" s="143">
        <v>9</v>
      </c>
      <c r="F1" s="104"/>
      <c r="G1" s="126" t="s">
        <v>289</v>
      </c>
      <c r="H1" s="104"/>
      <c r="I1" s="126" t="s">
        <v>290</v>
      </c>
      <c r="J1" s="104"/>
      <c r="K1" s="126" t="s">
        <v>291</v>
      </c>
      <c r="L1" s="104"/>
      <c r="M1" s="126"/>
      <c r="N1" s="126"/>
      <c r="O1" s="130"/>
      <c r="P1" s="130"/>
      <c r="Q1" s="126"/>
      <c r="R1" s="130"/>
      <c r="S1" s="152" t="s">
        <v>292</v>
      </c>
      <c r="U1" s="144" t="s">
        <v>293</v>
      </c>
    </row>
    <row r="2" spans="1:21" x14ac:dyDescent="0.25">
      <c r="A2" s="111" t="s">
        <v>294</v>
      </c>
      <c r="B2" s="126" t="s">
        <v>287</v>
      </c>
      <c r="C2" s="104"/>
      <c r="D2" s="155" t="s">
        <v>295</v>
      </c>
      <c r="E2" s="156"/>
      <c r="F2" s="104"/>
      <c r="G2" s="126" t="s">
        <v>289</v>
      </c>
      <c r="H2" s="104"/>
      <c r="I2" s="126" t="s">
        <v>290</v>
      </c>
      <c r="J2" s="104"/>
      <c r="K2" s="126" t="s">
        <v>291</v>
      </c>
      <c r="L2" s="104"/>
      <c r="M2" s="126"/>
      <c r="N2" s="126"/>
      <c r="O2" s="126"/>
      <c r="P2" s="126"/>
      <c r="Q2" s="126"/>
      <c r="R2" s="126"/>
      <c r="S2" s="153"/>
      <c r="U2" s="122" t="s">
        <v>293</v>
      </c>
    </row>
    <row r="3" spans="1:21" ht="16.5" thickBot="1" x14ac:dyDescent="0.3">
      <c r="A3" s="111" t="s">
        <v>296</v>
      </c>
      <c r="B3" s="126" t="s">
        <v>287</v>
      </c>
      <c r="C3" s="104"/>
      <c r="D3" s="157"/>
      <c r="E3" s="158"/>
      <c r="F3" s="104"/>
      <c r="G3" s="126" t="s">
        <v>289</v>
      </c>
      <c r="H3" s="104"/>
      <c r="I3" s="126" t="s">
        <v>290</v>
      </c>
      <c r="J3" s="104"/>
      <c r="K3" s="126" t="s">
        <v>291</v>
      </c>
      <c r="L3" s="104"/>
      <c r="M3" s="126"/>
      <c r="N3" s="126"/>
      <c r="O3" s="126"/>
      <c r="P3" s="126"/>
      <c r="Q3" s="126"/>
      <c r="R3" s="126"/>
      <c r="S3" s="153"/>
      <c r="U3" s="122" t="s">
        <v>293</v>
      </c>
    </row>
    <row r="4" spans="1:21" x14ac:dyDescent="0.25">
      <c r="A4" s="111" t="s">
        <v>297</v>
      </c>
      <c r="B4" s="126" t="s">
        <v>287</v>
      </c>
      <c r="C4" s="104"/>
      <c r="D4" s="104"/>
      <c r="E4" s="104"/>
      <c r="F4" s="104"/>
      <c r="G4" s="126" t="s">
        <v>298</v>
      </c>
      <c r="H4" s="104"/>
      <c r="I4" s="126" t="s">
        <v>299</v>
      </c>
      <c r="J4" s="104"/>
      <c r="K4" s="126" t="s">
        <v>300</v>
      </c>
      <c r="L4" s="104"/>
      <c r="M4" s="126"/>
      <c r="N4" s="126"/>
      <c r="O4" s="126"/>
      <c r="P4" s="126"/>
      <c r="Q4" s="126"/>
      <c r="R4" s="126"/>
      <c r="S4" s="153"/>
      <c r="U4" s="122" t="s">
        <v>293</v>
      </c>
    </row>
    <row r="5" spans="1:21" ht="16.5" thickBot="1" x14ac:dyDescent="0.3">
      <c r="A5" s="112" t="s">
        <v>19</v>
      </c>
      <c r="B5" s="127" t="s">
        <v>301</v>
      </c>
      <c r="C5" s="105"/>
      <c r="D5" s="105"/>
      <c r="E5" s="105"/>
      <c r="F5" s="105"/>
      <c r="G5" s="127" t="s">
        <v>298</v>
      </c>
      <c r="H5" s="105"/>
      <c r="I5" s="127" t="s">
        <v>299</v>
      </c>
      <c r="J5" s="105"/>
      <c r="K5" s="127" t="s">
        <v>300</v>
      </c>
      <c r="L5" s="105"/>
      <c r="M5" s="127"/>
      <c r="N5" s="127"/>
      <c r="O5" s="127"/>
      <c r="P5" s="127"/>
      <c r="Q5" s="127"/>
      <c r="R5" s="127"/>
      <c r="S5" s="154"/>
      <c r="U5" s="123" t="s">
        <v>293</v>
      </c>
    </row>
    <row r="6" spans="1:21" x14ac:dyDescent="0.25">
      <c r="A6" s="136" t="s">
        <v>302</v>
      </c>
      <c r="B6" s="137" t="s">
        <v>287</v>
      </c>
      <c r="C6" s="106"/>
      <c r="D6" s="106"/>
      <c r="E6" s="106"/>
      <c r="F6" s="106"/>
      <c r="G6" s="128" t="s">
        <v>289</v>
      </c>
      <c r="H6" s="106"/>
      <c r="I6" s="128" t="s">
        <v>290</v>
      </c>
      <c r="J6" s="106"/>
      <c r="K6" s="128" t="s">
        <v>291</v>
      </c>
      <c r="L6" s="106"/>
      <c r="M6" s="128"/>
      <c r="N6" s="128"/>
      <c r="O6" s="128"/>
      <c r="P6" s="128"/>
      <c r="Q6" s="128"/>
      <c r="R6" s="128"/>
      <c r="U6" s="124" t="s">
        <v>293</v>
      </c>
    </row>
    <row r="7" spans="1:21" x14ac:dyDescent="0.25">
      <c r="A7" s="138" t="s">
        <v>303</v>
      </c>
      <c r="B7" s="137" t="s">
        <v>287</v>
      </c>
      <c r="C7" s="106"/>
      <c r="D7" s="106"/>
      <c r="E7" s="106"/>
      <c r="F7" s="106"/>
      <c r="G7" s="128" t="s">
        <v>289</v>
      </c>
      <c r="H7" s="106"/>
      <c r="I7" s="128" t="s">
        <v>290</v>
      </c>
      <c r="J7" s="106"/>
      <c r="K7" s="128" t="s">
        <v>291</v>
      </c>
      <c r="L7" s="106"/>
      <c r="M7" s="128"/>
      <c r="N7" s="128"/>
      <c r="O7" s="128"/>
      <c r="P7" s="128"/>
      <c r="Q7" s="128"/>
      <c r="R7" s="128"/>
      <c r="U7" s="124" t="s">
        <v>304</v>
      </c>
    </row>
    <row r="8" spans="1:21" x14ac:dyDescent="0.25">
      <c r="A8" s="138" t="s">
        <v>305</v>
      </c>
      <c r="B8" s="137" t="s">
        <v>306</v>
      </c>
      <c r="C8" s="106"/>
      <c r="D8" s="106"/>
      <c r="E8" s="106"/>
      <c r="F8" s="106"/>
      <c r="G8" s="128" t="s">
        <v>298</v>
      </c>
      <c r="H8" s="106"/>
      <c r="I8" s="128" t="s">
        <v>299</v>
      </c>
      <c r="J8" s="106"/>
      <c r="K8" s="128" t="s">
        <v>300</v>
      </c>
      <c r="L8" s="106"/>
      <c r="M8" s="128"/>
      <c r="N8" s="128"/>
      <c r="O8" s="128"/>
      <c r="P8" s="128"/>
      <c r="Q8" s="128"/>
      <c r="R8" s="128"/>
      <c r="U8" s="124" t="s">
        <v>307</v>
      </c>
    </row>
    <row r="9" spans="1:21" x14ac:dyDescent="0.25">
      <c r="A9" s="115">
        <v>20</v>
      </c>
      <c r="B9" s="129" t="s">
        <v>308</v>
      </c>
      <c r="C9" s="107"/>
      <c r="D9" s="107"/>
      <c r="E9" s="107"/>
      <c r="F9" s="107"/>
      <c r="G9" s="129" t="s">
        <v>298</v>
      </c>
      <c r="H9" s="107"/>
      <c r="I9" s="129" t="s">
        <v>299</v>
      </c>
      <c r="J9" s="107"/>
      <c r="K9" s="129" t="s">
        <v>300</v>
      </c>
      <c r="L9" s="107"/>
      <c r="M9" s="129"/>
      <c r="N9" s="129"/>
      <c r="O9" s="129"/>
      <c r="P9" s="129"/>
      <c r="Q9" s="129"/>
      <c r="R9" s="129"/>
      <c r="U9" s="124" t="s">
        <v>293</v>
      </c>
    </row>
    <row r="10" spans="1:21" x14ac:dyDescent="0.25">
      <c r="A10" s="115">
        <v>21</v>
      </c>
      <c r="B10" s="129" t="s">
        <v>308</v>
      </c>
      <c r="C10" s="107"/>
      <c r="D10" s="107"/>
      <c r="E10" s="107"/>
      <c r="F10" s="107"/>
      <c r="G10" s="129" t="s">
        <v>298</v>
      </c>
      <c r="H10" s="107"/>
      <c r="I10" s="129" t="s">
        <v>299</v>
      </c>
      <c r="J10" s="107"/>
      <c r="K10" s="129" t="s">
        <v>300</v>
      </c>
      <c r="L10" s="107"/>
      <c r="M10" s="129"/>
      <c r="N10" s="129"/>
      <c r="O10" s="129"/>
      <c r="P10" s="129"/>
      <c r="Q10" s="129"/>
      <c r="R10" s="129"/>
      <c r="U10" s="124" t="s">
        <v>293</v>
      </c>
    </row>
    <row r="11" spans="1:21" x14ac:dyDescent="0.25">
      <c r="A11" s="115">
        <v>22</v>
      </c>
      <c r="B11" s="129" t="s">
        <v>308</v>
      </c>
      <c r="C11" s="107"/>
      <c r="D11" s="107"/>
      <c r="E11" s="107"/>
      <c r="F11" s="107"/>
      <c r="G11" s="129" t="s">
        <v>298</v>
      </c>
      <c r="H11" s="107"/>
      <c r="I11" s="129" t="s">
        <v>299</v>
      </c>
      <c r="J11" s="107"/>
      <c r="K11" s="129" t="s">
        <v>300</v>
      </c>
      <c r="L11" s="107"/>
      <c r="M11" s="129"/>
      <c r="N11" s="129"/>
      <c r="O11" s="129"/>
      <c r="P11" s="129"/>
      <c r="Q11" s="129"/>
      <c r="R11" s="129"/>
      <c r="U11" s="124" t="s">
        <v>293</v>
      </c>
    </row>
    <row r="12" spans="1:21" x14ac:dyDescent="0.25">
      <c r="A12" s="115">
        <v>23</v>
      </c>
      <c r="B12" s="129" t="s">
        <v>308</v>
      </c>
      <c r="C12" s="107"/>
      <c r="D12" s="107"/>
      <c r="E12" s="107"/>
      <c r="F12" s="107"/>
      <c r="G12" s="129" t="s">
        <v>298</v>
      </c>
      <c r="H12" s="107"/>
      <c r="I12" s="129" t="s">
        <v>299</v>
      </c>
      <c r="J12" s="107"/>
      <c r="K12" s="129" t="s">
        <v>300</v>
      </c>
      <c r="L12" s="107"/>
      <c r="M12" s="129"/>
      <c r="N12" s="129"/>
      <c r="O12" s="129"/>
      <c r="P12" s="129"/>
      <c r="Q12" s="129"/>
      <c r="R12" s="129"/>
      <c r="U12" s="124" t="s">
        <v>293</v>
      </c>
    </row>
    <row r="13" spans="1:21" x14ac:dyDescent="0.25">
      <c r="A13" s="116">
        <v>24</v>
      </c>
      <c r="B13" s="125" t="s">
        <v>306</v>
      </c>
      <c r="C13" s="108"/>
      <c r="D13" s="108"/>
      <c r="E13" s="108"/>
      <c r="F13" s="108"/>
      <c r="G13" s="125" t="s">
        <v>298</v>
      </c>
      <c r="H13" s="108"/>
      <c r="I13" s="125" t="s">
        <v>299</v>
      </c>
      <c r="J13" s="108"/>
      <c r="K13" s="125" t="s">
        <v>300</v>
      </c>
      <c r="L13" s="108"/>
      <c r="M13" s="125"/>
      <c r="N13" s="125"/>
      <c r="O13" s="125"/>
      <c r="P13" s="125"/>
      <c r="Q13" s="125"/>
      <c r="R13" s="125"/>
      <c r="U13" s="124" t="s">
        <v>293</v>
      </c>
    </row>
    <row r="14" spans="1:21" x14ac:dyDescent="0.25">
      <c r="A14" s="116">
        <v>25</v>
      </c>
      <c r="B14" s="125" t="s">
        <v>306</v>
      </c>
      <c r="C14" s="108"/>
      <c r="D14" s="108"/>
      <c r="E14" s="108"/>
      <c r="F14" s="108"/>
      <c r="G14" s="125" t="s">
        <v>298</v>
      </c>
      <c r="H14" s="108"/>
      <c r="I14" s="125" t="s">
        <v>299</v>
      </c>
      <c r="J14" s="108"/>
      <c r="K14" s="125" t="s">
        <v>300</v>
      </c>
      <c r="L14" s="108"/>
      <c r="M14" s="125"/>
      <c r="N14" s="125"/>
      <c r="O14" s="125"/>
      <c r="P14" s="125"/>
      <c r="Q14" s="125"/>
      <c r="R14" s="125"/>
      <c r="U14" s="124" t="s">
        <v>293</v>
      </c>
    </row>
    <row r="15" spans="1:21" x14ac:dyDescent="0.25">
      <c r="A15" s="116">
        <v>26</v>
      </c>
      <c r="B15" s="125" t="s">
        <v>306</v>
      </c>
      <c r="C15" s="108"/>
      <c r="D15" s="108"/>
      <c r="E15" s="108"/>
      <c r="F15" s="108"/>
      <c r="G15" s="125" t="s">
        <v>298</v>
      </c>
      <c r="H15" s="108"/>
      <c r="I15" s="125" t="s">
        <v>299</v>
      </c>
      <c r="J15" s="108"/>
      <c r="K15" s="125" t="s">
        <v>300</v>
      </c>
      <c r="L15" s="108"/>
      <c r="M15" s="125"/>
      <c r="N15" s="125"/>
      <c r="O15" s="125"/>
      <c r="P15" s="125"/>
      <c r="Q15" s="125"/>
      <c r="R15" s="125"/>
      <c r="U15" s="124" t="s">
        <v>293</v>
      </c>
    </row>
    <row r="16" spans="1:21" x14ac:dyDescent="0.25">
      <c r="A16" s="138">
        <v>27</v>
      </c>
      <c r="B16" s="137" t="s">
        <v>306</v>
      </c>
      <c r="C16" s="106"/>
      <c r="D16" s="106"/>
      <c r="E16" s="106"/>
      <c r="F16" s="106"/>
      <c r="G16" s="128" t="s">
        <v>298</v>
      </c>
      <c r="H16" s="106"/>
      <c r="I16" s="128" t="s">
        <v>299</v>
      </c>
      <c r="J16" s="106"/>
      <c r="K16" s="128" t="s">
        <v>300</v>
      </c>
      <c r="L16" s="106"/>
      <c r="M16" s="128"/>
      <c r="N16" s="128"/>
      <c r="O16" s="128"/>
      <c r="P16" s="128"/>
      <c r="Q16" s="128"/>
      <c r="R16" s="128"/>
      <c r="U16" s="124" t="s">
        <v>293</v>
      </c>
    </row>
    <row r="17" spans="1:21" x14ac:dyDescent="0.25">
      <c r="A17" s="116">
        <v>28</v>
      </c>
      <c r="B17" s="116" t="s">
        <v>310</v>
      </c>
      <c r="C17" s="108"/>
      <c r="D17" s="108"/>
      <c r="E17" s="108"/>
      <c r="F17" s="108"/>
      <c r="G17" s="125" t="s">
        <v>298</v>
      </c>
      <c r="H17" s="108"/>
      <c r="I17" s="125" t="s">
        <v>299</v>
      </c>
      <c r="J17" s="108"/>
      <c r="K17" s="125" t="s">
        <v>300</v>
      </c>
      <c r="L17" s="108"/>
      <c r="M17" s="125"/>
      <c r="N17" s="125"/>
      <c r="O17" s="125"/>
      <c r="P17" s="125"/>
      <c r="Q17" s="125"/>
      <c r="R17" s="125"/>
      <c r="U17" s="124" t="s">
        <v>293</v>
      </c>
    </row>
    <row r="18" spans="1:21" x14ac:dyDescent="0.25">
      <c r="A18" s="116">
        <v>29</v>
      </c>
      <c r="B18" s="116" t="s">
        <v>310</v>
      </c>
      <c r="C18" s="108"/>
      <c r="D18" s="108"/>
      <c r="E18" s="108"/>
      <c r="F18" s="108"/>
      <c r="G18" s="125" t="s">
        <v>298</v>
      </c>
      <c r="H18" s="108"/>
      <c r="I18" s="125" t="s">
        <v>299</v>
      </c>
      <c r="J18" s="108"/>
      <c r="K18" s="125" t="s">
        <v>300</v>
      </c>
      <c r="L18" s="108"/>
      <c r="M18" s="125"/>
      <c r="N18" s="125"/>
      <c r="O18" s="125"/>
      <c r="P18" s="125"/>
      <c r="Q18" s="125"/>
      <c r="R18" s="125"/>
      <c r="U18" s="124" t="s">
        <v>293</v>
      </c>
    </row>
    <row r="19" spans="1:21" x14ac:dyDescent="0.25">
      <c r="A19" s="138">
        <v>30</v>
      </c>
      <c r="B19" s="137" t="s">
        <v>309</v>
      </c>
      <c r="C19" s="106"/>
      <c r="D19" s="106"/>
      <c r="E19" s="106"/>
      <c r="F19" s="106"/>
      <c r="G19" s="128" t="s">
        <v>289</v>
      </c>
      <c r="H19" s="106"/>
      <c r="I19" s="128" t="s">
        <v>290</v>
      </c>
      <c r="J19" s="106"/>
      <c r="K19" s="128" t="s">
        <v>291</v>
      </c>
      <c r="L19" s="106"/>
      <c r="M19" s="128"/>
      <c r="N19" s="128"/>
      <c r="O19" s="128"/>
      <c r="P19" s="128"/>
      <c r="Q19" s="128"/>
      <c r="R19" s="128"/>
      <c r="U19" s="124" t="s">
        <v>311</v>
      </c>
    </row>
    <row r="20" spans="1:21" x14ac:dyDescent="0.25">
      <c r="O20" s="103"/>
      <c r="P20" s="103"/>
      <c r="Q20" s="103"/>
      <c r="R20" s="103"/>
    </row>
    <row r="22" spans="1:21" x14ac:dyDescent="0.25">
      <c r="M22" s="121" t="s">
        <v>312</v>
      </c>
    </row>
    <row r="23" spans="1:21" x14ac:dyDescent="0.25">
      <c r="M23" s="117" t="s">
        <v>313</v>
      </c>
    </row>
    <row r="24" spans="1:21" x14ac:dyDescent="0.25">
      <c r="M24" s="118" t="s">
        <v>314</v>
      </c>
    </row>
    <row r="25" spans="1:21" x14ac:dyDescent="0.25">
      <c r="M25" s="119" t="s">
        <v>315</v>
      </c>
    </row>
    <row r="26" spans="1:21" x14ac:dyDescent="0.25">
      <c r="M26" s="120" t="s">
        <v>316</v>
      </c>
    </row>
  </sheetData>
  <mergeCells count="2">
    <mergeCell ref="S1:S5"/>
    <mergeCell ref="D2:E3"/>
  </mergeCells>
  <phoneticPr fontId="33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110" t="s">
        <v>286</v>
      </c>
      <c r="B1" s="126" t="s">
        <v>317</v>
      </c>
      <c r="C1" s="104"/>
      <c r="D1" s="104"/>
      <c r="E1" s="104"/>
      <c r="F1" s="104"/>
      <c r="G1" s="126" t="s">
        <v>318</v>
      </c>
      <c r="H1" s="126"/>
      <c r="I1" s="130" t="s">
        <v>319</v>
      </c>
      <c r="J1" s="130"/>
      <c r="K1" s="126" t="s">
        <v>320</v>
      </c>
      <c r="L1" s="130"/>
      <c r="M1" s="152" t="s">
        <v>292</v>
      </c>
      <c r="O1" s="109" t="s">
        <v>288</v>
      </c>
      <c r="P1" s="143">
        <v>1</v>
      </c>
      <c r="R1" s="144" t="s">
        <v>293</v>
      </c>
    </row>
    <row r="2" spans="1:18" ht="19.5" customHeight="1" x14ac:dyDescent="0.25">
      <c r="A2" s="111" t="s">
        <v>294</v>
      </c>
      <c r="B2" s="126" t="s">
        <v>317</v>
      </c>
      <c r="C2" s="104"/>
      <c r="D2" s="104"/>
      <c r="E2" s="104"/>
      <c r="F2" s="104"/>
      <c r="G2" s="126" t="s">
        <v>318</v>
      </c>
      <c r="H2" s="126"/>
      <c r="I2" s="126" t="s">
        <v>319</v>
      </c>
      <c r="J2" s="126"/>
      <c r="K2" s="126" t="s">
        <v>320</v>
      </c>
      <c r="L2" s="126"/>
      <c r="M2" s="153"/>
      <c r="O2" s="155" t="s">
        <v>295</v>
      </c>
      <c r="P2" s="156"/>
      <c r="R2" s="122" t="s">
        <v>293</v>
      </c>
    </row>
    <row r="3" spans="1:18" ht="19.5" customHeight="1" thickBot="1" x14ac:dyDescent="0.3">
      <c r="A3" s="111" t="s">
        <v>296</v>
      </c>
      <c r="B3" s="126" t="s">
        <v>317</v>
      </c>
      <c r="C3" s="104"/>
      <c r="D3" s="104"/>
      <c r="E3" s="104"/>
      <c r="F3" s="104"/>
      <c r="G3" s="126" t="s">
        <v>318</v>
      </c>
      <c r="H3" s="126"/>
      <c r="I3" s="126" t="s">
        <v>319</v>
      </c>
      <c r="J3" s="126"/>
      <c r="K3" s="126" t="s">
        <v>320</v>
      </c>
      <c r="L3" s="126"/>
      <c r="M3" s="153"/>
      <c r="O3" s="157"/>
      <c r="P3" s="158"/>
      <c r="R3" s="122" t="s">
        <v>293</v>
      </c>
    </row>
    <row r="4" spans="1:18" ht="19.5" customHeight="1" x14ac:dyDescent="0.25">
      <c r="A4" s="111" t="s">
        <v>297</v>
      </c>
      <c r="B4" s="126" t="s">
        <v>321</v>
      </c>
      <c r="C4" s="104"/>
      <c r="D4" s="104"/>
      <c r="E4" s="104"/>
      <c r="F4" s="104"/>
      <c r="G4" s="126" t="s">
        <v>318</v>
      </c>
      <c r="H4" s="126"/>
      <c r="I4" s="126" t="s">
        <v>319</v>
      </c>
      <c r="J4" s="126"/>
      <c r="K4" s="126" t="s">
        <v>320</v>
      </c>
      <c r="L4" s="126"/>
      <c r="M4" s="153"/>
      <c r="R4" s="122" t="s">
        <v>293</v>
      </c>
    </row>
    <row r="5" spans="1:18" ht="19.5" customHeight="1" thickBot="1" x14ac:dyDescent="0.3">
      <c r="A5" s="112" t="s">
        <v>19</v>
      </c>
      <c r="B5" s="127" t="s">
        <v>321</v>
      </c>
      <c r="C5" s="105"/>
      <c r="D5" s="105"/>
      <c r="E5" s="105"/>
      <c r="F5" s="105"/>
      <c r="G5" s="127" t="s">
        <v>318</v>
      </c>
      <c r="H5" s="127"/>
      <c r="I5" s="127" t="s">
        <v>319</v>
      </c>
      <c r="J5" s="127"/>
      <c r="K5" s="127" t="s">
        <v>320</v>
      </c>
      <c r="L5" s="127"/>
      <c r="M5" s="154"/>
      <c r="R5" s="123" t="s">
        <v>293</v>
      </c>
    </row>
    <row r="6" spans="1:18" ht="19.5" customHeight="1" x14ac:dyDescent="0.25">
      <c r="A6" s="113" t="s">
        <v>302</v>
      </c>
      <c r="B6" s="128" t="s">
        <v>317</v>
      </c>
      <c r="C6" s="106"/>
      <c r="D6" s="106"/>
      <c r="E6" s="106"/>
      <c r="F6" s="106"/>
      <c r="G6" s="128" t="s">
        <v>318</v>
      </c>
      <c r="H6" s="128"/>
      <c r="I6" s="128" t="s">
        <v>319</v>
      </c>
      <c r="J6" s="128"/>
      <c r="K6" s="128" t="s">
        <v>320</v>
      </c>
      <c r="L6" s="128"/>
      <c r="R6" s="124" t="s">
        <v>293</v>
      </c>
    </row>
    <row r="7" spans="1:18" ht="19.5" customHeight="1" x14ac:dyDescent="0.25">
      <c r="A7" s="114" t="s">
        <v>303</v>
      </c>
      <c r="B7" s="128" t="s">
        <v>317</v>
      </c>
      <c r="C7" s="106"/>
      <c r="D7" s="106"/>
      <c r="E7" s="106"/>
      <c r="F7" s="106"/>
      <c r="G7" s="128" t="s">
        <v>318</v>
      </c>
      <c r="H7" s="128"/>
      <c r="I7" s="128" t="s">
        <v>319</v>
      </c>
      <c r="J7" s="128"/>
      <c r="K7" s="128" t="s">
        <v>320</v>
      </c>
      <c r="L7" s="128"/>
      <c r="R7" s="124" t="s">
        <v>304</v>
      </c>
    </row>
    <row r="8" spans="1:18" ht="19.5" customHeight="1" x14ac:dyDescent="0.25">
      <c r="A8" s="114" t="s">
        <v>305</v>
      </c>
      <c r="B8" s="128" t="s">
        <v>321</v>
      </c>
      <c r="C8" s="106"/>
      <c r="D8" s="106"/>
      <c r="E8" s="106"/>
      <c r="F8" s="106"/>
      <c r="G8" s="128" t="s">
        <v>318</v>
      </c>
      <c r="H8" s="128"/>
      <c r="I8" s="128" t="s">
        <v>319</v>
      </c>
      <c r="J8" s="128"/>
      <c r="K8" s="128" t="s">
        <v>320</v>
      </c>
      <c r="L8" s="128"/>
      <c r="R8" s="124" t="s">
        <v>307</v>
      </c>
    </row>
    <row r="9" spans="1:18" ht="19.5" customHeight="1" x14ac:dyDescent="0.25">
      <c r="A9" s="115">
        <v>20</v>
      </c>
      <c r="B9" s="129" t="s">
        <v>321</v>
      </c>
      <c r="C9" s="107"/>
      <c r="D9" s="107"/>
      <c r="E9" s="107"/>
      <c r="F9" s="107"/>
      <c r="G9" s="129" t="s">
        <v>318</v>
      </c>
      <c r="H9" s="129"/>
      <c r="I9" s="129" t="s">
        <v>319</v>
      </c>
      <c r="J9" s="129"/>
      <c r="K9" s="129" t="s">
        <v>320</v>
      </c>
      <c r="L9" s="129"/>
      <c r="R9" s="124" t="s">
        <v>293</v>
      </c>
    </row>
    <row r="10" spans="1:18" ht="19.5" customHeight="1" x14ac:dyDescent="0.25">
      <c r="A10" s="115">
        <v>21</v>
      </c>
      <c r="B10" s="129" t="s">
        <v>321</v>
      </c>
      <c r="C10" s="107"/>
      <c r="D10" s="107"/>
      <c r="E10" s="107"/>
      <c r="F10" s="107"/>
      <c r="G10" s="129" t="s">
        <v>318</v>
      </c>
      <c r="H10" s="129"/>
      <c r="I10" s="129" t="s">
        <v>319</v>
      </c>
      <c r="J10" s="129"/>
      <c r="K10" s="129" t="s">
        <v>320</v>
      </c>
      <c r="L10" s="129"/>
      <c r="R10" s="124" t="s">
        <v>293</v>
      </c>
    </row>
    <row r="11" spans="1:18" ht="19.5" customHeight="1" x14ac:dyDescent="0.25">
      <c r="A11" s="115">
        <v>22</v>
      </c>
      <c r="B11" s="129" t="s">
        <v>321</v>
      </c>
      <c r="C11" s="107"/>
      <c r="D11" s="107"/>
      <c r="E11" s="107"/>
      <c r="F11" s="107"/>
      <c r="G11" s="129" t="s">
        <v>318</v>
      </c>
      <c r="H11" s="129"/>
      <c r="I11" s="129" t="s">
        <v>319</v>
      </c>
      <c r="J11" s="129"/>
      <c r="K11" s="129" t="s">
        <v>320</v>
      </c>
      <c r="L11" s="129"/>
      <c r="R11" s="124" t="s">
        <v>293</v>
      </c>
    </row>
    <row r="12" spans="1:18" ht="19.5" customHeight="1" x14ac:dyDescent="0.25">
      <c r="A12" s="115">
        <v>23</v>
      </c>
      <c r="B12" s="129" t="s">
        <v>321</v>
      </c>
      <c r="C12" s="107"/>
      <c r="D12" s="107"/>
      <c r="E12" s="107"/>
      <c r="F12" s="107"/>
      <c r="G12" s="129" t="s">
        <v>318</v>
      </c>
      <c r="H12" s="129"/>
      <c r="I12" s="129" t="s">
        <v>319</v>
      </c>
      <c r="J12" s="129"/>
      <c r="K12" s="129" t="s">
        <v>320</v>
      </c>
      <c r="L12" s="129"/>
      <c r="R12" s="124" t="s">
        <v>293</v>
      </c>
    </row>
    <row r="13" spans="1:18" ht="19.5" customHeight="1" x14ac:dyDescent="0.25">
      <c r="A13" s="116">
        <v>24</v>
      </c>
      <c r="B13" s="125" t="s">
        <v>321</v>
      </c>
      <c r="C13" s="108"/>
      <c r="D13" s="108"/>
      <c r="E13" s="108"/>
      <c r="F13" s="108"/>
      <c r="G13" s="125" t="s">
        <v>318</v>
      </c>
      <c r="H13" s="125"/>
      <c r="I13" s="125" t="s">
        <v>319</v>
      </c>
      <c r="J13" s="125"/>
      <c r="K13" s="125" t="s">
        <v>320</v>
      </c>
      <c r="L13" s="125"/>
      <c r="R13" s="124" t="s">
        <v>293</v>
      </c>
    </row>
    <row r="14" spans="1:18" ht="19.5" customHeight="1" x14ac:dyDescent="0.25">
      <c r="A14" s="116">
        <v>25</v>
      </c>
      <c r="B14" s="125" t="s">
        <v>321</v>
      </c>
      <c r="C14" s="108"/>
      <c r="D14" s="108"/>
      <c r="E14" s="108"/>
      <c r="F14" s="108"/>
      <c r="G14" s="125" t="s">
        <v>318</v>
      </c>
      <c r="H14" s="125"/>
      <c r="I14" s="125" t="s">
        <v>319</v>
      </c>
      <c r="J14" s="125"/>
      <c r="K14" s="125" t="s">
        <v>320</v>
      </c>
      <c r="L14" s="125"/>
      <c r="R14" s="124" t="s">
        <v>293</v>
      </c>
    </row>
    <row r="15" spans="1:18" ht="19.5" customHeight="1" x14ac:dyDescent="0.25">
      <c r="A15" s="116">
        <v>26</v>
      </c>
      <c r="B15" s="125" t="s">
        <v>321</v>
      </c>
      <c r="C15" s="108"/>
      <c r="D15" s="108"/>
      <c r="E15" s="108"/>
      <c r="F15" s="108"/>
      <c r="G15" s="125" t="s">
        <v>318</v>
      </c>
      <c r="H15" s="125"/>
      <c r="I15" s="125" t="s">
        <v>319</v>
      </c>
      <c r="J15" s="125"/>
      <c r="K15" s="125" t="s">
        <v>320</v>
      </c>
      <c r="L15" s="125"/>
      <c r="R15" s="124" t="s">
        <v>293</v>
      </c>
    </row>
    <row r="16" spans="1:18" ht="19.5" customHeight="1" x14ac:dyDescent="0.25">
      <c r="A16" s="114">
        <v>27</v>
      </c>
      <c r="B16" s="128" t="s">
        <v>321</v>
      </c>
      <c r="C16" s="106"/>
      <c r="D16" s="106"/>
      <c r="E16" s="106"/>
      <c r="F16" s="106"/>
      <c r="G16" s="128" t="s">
        <v>318</v>
      </c>
      <c r="H16" s="128"/>
      <c r="I16" s="128" t="s">
        <v>319</v>
      </c>
      <c r="J16" s="128"/>
      <c r="K16" s="128" t="s">
        <v>320</v>
      </c>
      <c r="L16" s="128"/>
      <c r="R16" s="124" t="s">
        <v>293</v>
      </c>
    </row>
    <row r="17" spans="1:18" ht="19.5" customHeight="1" x14ac:dyDescent="0.25">
      <c r="A17" s="116">
        <v>28</v>
      </c>
      <c r="B17" s="125" t="s">
        <v>321</v>
      </c>
      <c r="C17" s="108"/>
      <c r="D17" s="108"/>
      <c r="E17" s="108"/>
      <c r="F17" s="108"/>
      <c r="G17" s="125" t="s">
        <v>318</v>
      </c>
      <c r="H17" s="125"/>
      <c r="I17" s="125" t="s">
        <v>319</v>
      </c>
      <c r="J17" s="125"/>
      <c r="K17" s="125" t="s">
        <v>320</v>
      </c>
      <c r="L17" s="125"/>
      <c r="R17" s="124" t="s">
        <v>293</v>
      </c>
    </row>
    <row r="18" spans="1:18" ht="19.5" customHeight="1" x14ac:dyDescent="0.25">
      <c r="A18" s="116">
        <v>29</v>
      </c>
      <c r="B18" s="125" t="s">
        <v>321</v>
      </c>
      <c r="C18" s="108"/>
      <c r="D18" s="108"/>
      <c r="E18" s="108"/>
      <c r="F18" s="108"/>
      <c r="G18" s="125" t="s">
        <v>318</v>
      </c>
      <c r="H18" s="125"/>
      <c r="I18" s="125" t="s">
        <v>319</v>
      </c>
      <c r="J18" s="125"/>
      <c r="K18" s="125" t="s">
        <v>320</v>
      </c>
      <c r="L18" s="125"/>
      <c r="R18" s="124" t="s">
        <v>293</v>
      </c>
    </row>
    <row r="19" spans="1:18" ht="19.5" customHeight="1" x14ac:dyDescent="0.25">
      <c r="A19" s="114">
        <v>30</v>
      </c>
      <c r="B19" s="128" t="s">
        <v>317</v>
      </c>
      <c r="C19" s="106"/>
      <c r="D19" s="106"/>
      <c r="E19" s="106"/>
      <c r="F19" s="106"/>
      <c r="G19" s="128" t="s">
        <v>318</v>
      </c>
      <c r="H19" s="128"/>
      <c r="I19" s="128" t="s">
        <v>319</v>
      </c>
      <c r="J19" s="128"/>
      <c r="K19" s="128" t="s">
        <v>320</v>
      </c>
      <c r="L19" s="128"/>
      <c r="R19" s="124" t="s">
        <v>311</v>
      </c>
    </row>
    <row r="20" spans="1:18" x14ac:dyDescent="0.25">
      <c r="I20" s="103"/>
      <c r="J20" s="103"/>
      <c r="K20" s="103"/>
      <c r="L20" s="103"/>
    </row>
    <row r="21" spans="1:18" x14ac:dyDescent="0.25">
      <c r="G21" s="121" t="s">
        <v>312</v>
      </c>
    </row>
    <row r="22" spans="1:18" x14ac:dyDescent="0.25">
      <c r="G22" s="117" t="s">
        <v>313</v>
      </c>
    </row>
    <row r="23" spans="1:18" x14ac:dyDescent="0.25">
      <c r="G23" s="118" t="s">
        <v>314</v>
      </c>
    </row>
    <row r="24" spans="1:18" x14ac:dyDescent="0.25">
      <c r="G24" s="119" t="s">
        <v>315</v>
      </c>
    </row>
    <row r="25" spans="1:18" x14ac:dyDescent="0.25">
      <c r="G25" s="120" t="s">
        <v>316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91f84463843d2fa35380000f5708ebbd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64807761bd6c26b4414ca73a8cbf8070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B910F-197A-453A-9549-CBB0504FF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PATRIMONIO</vt:lpstr>
      <vt:lpstr>Hoja1</vt:lpstr>
      <vt:lpstr>FECHAS</vt:lpstr>
      <vt:lpstr>FECHA</vt:lpstr>
      <vt:lpstr>PATRIMONIO!Área_de_impresión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Cecilia Juliao Vasquez</dc:creator>
  <cp:keywords/>
  <dc:description/>
  <cp:lastModifiedBy>Tania del Rosario</cp:lastModifiedBy>
  <cp:revision/>
  <cp:lastPrinted>2025-10-09T12:55:56Z</cp:lastPrinted>
  <dcterms:created xsi:type="dcterms:W3CDTF">2021-10-07T14:43:02Z</dcterms:created>
  <dcterms:modified xsi:type="dcterms:W3CDTF">2025-10-09T12:55:59Z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