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1 ENERO 2026/ENVIO/"/>
    </mc:Choice>
  </mc:AlternateContent>
  <xr:revisionPtr revIDLastSave="1" documentId="8_{EA283FF8-4DD8-4C6F-B9D9-59D322F65958}" xr6:coauthVersionLast="47" xr6:coauthVersionMax="47" xr10:uidLastSave="{010C21A0-F9CB-4209-A46A-0E4836D5CC49}"/>
  <bookViews>
    <workbookView xWindow="-120" yWindow="-120" windowWidth="29040" windowHeight="15840" tabRatio="831" xr2:uid="{00000000-000D-0000-FFFF-FFFF00000000}"/>
  </bookViews>
  <sheets>
    <sheet name="FLUJO DE EFECTIVO" sheetId="32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'FLUJO DE EFECTIVO'!$A$1:$D$113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32" l="1"/>
  <c r="D98" i="32" l="1"/>
  <c r="C100" i="32" l="1"/>
  <c r="D33" i="32" l="1"/>
  <c r="D100" i="32" l="1"/>
  <c r="C33" i="32" l="1"/>
  <c r="C17" i="32"/>
  <c r="D44" i="32"/>
  <c r="D17" i="32"/>
  <c r="C44" i="32"/>
  <c r="C64" i="32"/>
  <c r="D46" i="32" l="1"/>
  <c r="C46" i="32"/>
  <c r="A3" i="32" l="1"/>
  <c r="B62" i="32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<sst xmlns="http://schemas.openxmlformats.org/spreadsheetml/2006/main" count="586" uniqueCount="350">
  <si>
    <t>(VALORES EN RD$)</t>
  </si>
  <si>
    <t xml:space="preserve"> </t>
  </si>
  <si>
    <t>BANCO AGRICOLA DE LA REPUBLICA DOMINICANA</t>
  </si>
  <si>
    <t xml:space="preserve">   </t>
  </si>
  <si>
    <t>VALORES EN RD$</t>
  </si>
  <si>
    <t xml:space="preserve">                         2025</t>
  </si>
  <si>
    <t>GASTOS FINANCIEROS</t>
  </si>
  <si>
    <t>ESTADO DE CAMBIO EN EL EFECTIVO</t>
  </si>
  <si>
    <t xml:space="preserve">    EFECTIVO POR ACTIVIDADES DE OPERACION:                                </t>
  </si>
  <si>
    <t xml:space="preserve">   Intereses y comisiones cobrados por créditos </t>
  </si>
  <si>
    <t xml:space="preserve">   Otros ingresos financieros a cobrar</t>
  </si>
  <si>
    <t xml:space="preserve">   Otros ingresos operacionales cobrados</t>
  </si>
  <si>
    <t xml:space="preserve">   Intereses pagados sobre captaciones</t>
  </si>
  <si>
    <t xml:space="preserve">   Intereses y comisiones pagados sobre financiamientos</t>
  </si>
  <si>
    <t xml:space="preserve">   Gastos administrativos y generales pagados</t>
  </si>
  <si>
    <t xml:space="preserve">   Otros gastos operacionales pagados</t>
  </si>
  <si>
    <t xml:space="preserve">   Cobros (Pagos) diversos por actividades  de operación</t>
  </si>
  <si>
    <t xml:space="preserve">   Impuesto S/Renta por pagar</t>
  </si>
  <si>
    <t xml:space="preserve">   Cobros (pagos) diversos por actividades  de operación</t>
  </si>
  <si>
    <t xml:space="preserve">   Efectivo neto provisto (usado) por las actividades de operación</t>
  </si>
  <si>
    <t>EFECTIVO POR ACTIVIDADES DE INVERSION:</t>
  </si>
  <si>
    <t xml:space="preserve">Inversiones a aperturar </t>
  </si>
  <si>
    <t>Créditos otorgados</t>
  </si>
  <si>
    <t>Créditos cobrados</t>
  </si>
  <si>
    <t>Adquisición de propiedad, planta y equipos</t>
  </si>
  <si>
    <t xml:space="preserve">Producto de la venta de propiedad, planta y equipos </t>
  </si>
  <si>
    <t>Producto de la venta de bienes recibidos en recuperacion de creditos</t>
  </si>
  <si>
    <t xml:space="preserve">   Créditos cobrados</t>
  </si>
  <si>
    <t xml:space="preserve">   Adquisición de propiedad, planta y equipos</t>
  </si>
  <si>
    <t xml:space="preserve">   Producto de la venta de propiedad, planta y equipos </t>
  </si>
  <si>
    <t xml:space="preserve">   Producto de la venta de bienes recibidos en recuperacion de creditos</t>
  </si>
  <si>
    <t xml:space="preserve">   Efectivo neto provisto (usado) en actividades de inversión</t>
  </si>
  <si>
    <t xml:space="preserve">   EFECTIVO POR ACTIVIDADES DE FINANCIAMIENTO:</t>
  </si>
  <si>
    <t>Captaciones recibidas</t>
  </si>
  <si>
    <t>Captaciones a devolver</t>
  </si>
  <si>
    <t>Operaciones de fondos a tomar prestado</t>
  </si>
  <si>
    <t>Operaciones de fondos a pagar</t>
  </si>
  <si>
    <t>Aportes de capital</t>
  </si>
  <si>
    <t xml:space="preserve">   Efectivo neto provisto (usado) en actividades de financiamiento</t>
  </si>
  <si>
    <t xml:space="preserve">   AUMENTO (DISMINUCION) NETO EN EFECTIVO </t>
  </si>
  <si>
    <t xml:space="preserve">   EFECTIVO  AL INICIO DEL AÑO</t>
  </si>
  <si>
    <t xml:space="preserve">   EFECTIVO  AL FINAL DEL PERIODO</t>
  </si>
  <si>
    <t xml:space="preserve">                    Fernando Durán</t>
  </si>
  <si>
    <t xml:space="preserve"> Lic. Maricela Checo</t>
  </si>
  <si>
    <t xml:space="preserve">                Administrador General</t>
  </si>
  <si>
    <t xml:space="preserve">        Contralor </t>
  </si>
  <si>
    <t>Conciliación entre el resultado del ejercicio y el efectivo neto provisto por (usado en) las actividades de operación</t>
  </si>
  <si>
    <t>Resultado Neto del período</t>
  </si>
  <si>
    <t>Ajustes para conciliar el resultado del ejercicio con el efectivo neto provisto por (usado en ) las actividades de operación:</t>
  </si>
  <si>
    <t xml:space="preserve">   Provisiones:</t>
  </si>
  <si>
    <t>Provisiones constituidas:</t>
  </si>
  <si>
    <t>Cartera de creditos</t>
  </si>
  <si>
    <t>Inversiones</t>
  </si>
  <si>
    <t>Propiedad, Planta y Equipos</t>
  </si>
  <si>
    <t>Bienes recibidos en recuperacion de creditos</t>
  </si>
  <si>
    <t>Rendimientos por cobrar</t>
  </si>
  <si>
    <t>Liberacion de provisiones:</t>
  </si>
  <si>
    <t xml:space="preserve">Inversiones </t>
  </si>
  <si>
    <t xml:space="preserve">   Depreciaciones y amortizaciones</t>
  </si>
  <si>
    <t>Cambios netos en activos y pasivos:</t>
  </si>
  <si>
    <t>Cartera de créditos</t>
  </si>
  <si>
    <t>Cuentas por cobrar</t>
  </si>
  <si>
    <t>Otros activos</t>
  </si>
  <si>
    <t>Disminución neta en otros pasivos</t>
  </si>
  <si>
    <t>Total de ajustes</t>
  </si>
  <si>
    <t xml:space="preserve">   Efectivo neto provisto por las actividades de operación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</si>
  <si>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</si>
  <si>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</si>
  <si>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</si>
  <si>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</si>
  <si>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</si>
  <si>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</si>
  <si>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</si>
  <si>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</si>
  <si>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</si>
  <si>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</si>
  <si>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</si>
  <si>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</si>
  <si>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</si>
  <si>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</si>
  <si>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</si>
  <si>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</si>
  <si>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</si>
  <si>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</si>
  <si>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</si>
  <si>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</si>
  <si>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</si>
  <si>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</si>
  <si>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</si>
  <si>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</si>
  <si>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</si>
  <si>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</si>
  <si>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</si>
  <si>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</si>
  <si>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</si>
  <si>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</si>
  <si>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</si>
  <si>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</si>
  <si>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</si>
  <si>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</si>
  <si>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</si>
  <si>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</si>
  <si>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</si>
  <si>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</si>
  <si>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</si>
  <si>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</si>
  <si>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</si>
  <si>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</si>
  <si>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</si>
  <si>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</si>
  <si>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</si>
  <si>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</si>
  <si>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</si>
  <si>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</si>
  <si>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</si>
  <si>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</si>
  <si>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</si>
  <si>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</si>
  <si>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</si>
  <si>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</si>
  <si>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</si>
  <si>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</si>
  <si>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</si>
  <si>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</si>
  <si>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</si>
  <si>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</si>
  <si>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</si>
  <si>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</si>
  <si>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</si>
  <si>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</si>
  <si>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</si>
  <si>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</si>
  <si>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</si>
  <si>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</si>
  <si>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</si>
  <si>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</si>
  <si>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</si>
  <si>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</si>
  <si>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</si>
  <si>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</si>
  <si>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</si>
  <si>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</si>
  <si>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</si>
  <si>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</si>
  <si>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</si>
  <si>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</si>
  <si>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</si>
  <si>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</si>
  <si>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</si>
  <si>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</si>
  <si>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</si>
  <si>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</si>
  <si>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</si>
  <si>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</si>
  <si>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</si>
  <si>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</si>
  <si>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</si>
  <si>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</si>
  <si>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</si>
  <si>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</si>
  <si>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</si>
  <si>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</si>
  <si>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</si>
  <si>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</si>
  <si>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</si>
  <si>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</si>
  <si>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</si>
  <si>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</si>
  <si>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</si>
  <si>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</si>
  <si>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</si>
  <si>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</si>
  <si>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</si>
  <si>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</si>
  <si>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</si>
  <si>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</si>
  <si>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</si>
  <si>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</si>
  <si>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</si>
  <si>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</si>
  <si>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</si>
  <si>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</si>
  <si>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</si>
  <si>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</si>
  <si>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</si>
  <si>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</si>
  <si>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</si>
  <si>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</si>
  <si>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</si>
  <si>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</si>
  <si>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</si>
  <si>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</si>
  <si>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</si>
  <si>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</si>
  <si>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</si>
  <si>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</si>
  <si>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</si>
  <si>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</si>
  <si>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</si>
  <si>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</si>
  <si>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</si>
  <si>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</si>
  <si>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</si>
  <si>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</si>
  <si>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</si>
  <si>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</si>
  <si>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</si>
  <si>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</si>
  <si>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</si>
  <si>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</si>
  <si>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</si>
  <si>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</si>
  <si>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</si>
  <si>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</si>
  <si>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</si>
  <si>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</si>
  <si>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</si>
  <si>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</si>
  <si>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</si>
  <si>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</si>
  <si>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</si>
  <si>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</si>
  <si>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</si>
  <si>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</si>
  <si>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</si>
  <si>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</si>
  <si>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</si>
  <si>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</si>
  <si>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</si>
  <si>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</si>
  <si>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</si>
  <si>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</si>
  <si>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</si>
  <si>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</si>
  <si>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</si>
  <si>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</si>
  <si>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</si>
  <si>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</si>
  <si>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</si>
  <si>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</si>
  <si>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</si>
  <si>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</si>
  <si>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</si>
  <si>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</si>
  <si>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</si>
  <si>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</si>
  <si>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</si>
  <si>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</si>
  <si>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</si>
  <si>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</si>
  <si>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</si>
  <si>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</si>
  <si>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</si>
  <si>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</si>
  <si>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</si>
  <si>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</si>
  <si>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</si>
  <si>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</si>
  <si>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</si>
  <si>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</si>
  <si>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</si>
  <si>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</si>
  <si>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</si>
  <si>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</si>
  <si>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</si>
  <si>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</si>
  <si>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</si>
  <si>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</si>
  <si>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</si>
  <si>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</si>
  <si>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</si>
  <si>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</si>
  <si>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</si>
  <si>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</si>
  <si>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</si>
  <si>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</si>
  <si>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</si>
  <si>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</si>
  <si>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</si>
  <si>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</si>
  <si>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</si>
  <si>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</si>
  <si>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</si>
  <si>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</si>
  <si>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</si>
  <si>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</si>
  <si>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</si>
  <si>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</si>
  <si>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</si>
  <si>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</si>
  <si>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</si>
  <si>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</si>
  <si>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</si>
  <si>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</si>
  <si>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</si>
  <si>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</si>
  <si>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</si>
  <si>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</si>
  <si>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</si>
  <si>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</si>
  <si>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</si>
  <si>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</si>
  <si>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</si>
  <si>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</si>
  <si>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</si>
  <si>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</si>
  <si>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</si>
  <si>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</si>
  <si>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</si>
  <si>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</si>
  <si>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</si>
  <si>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</si>
  <si>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</si>
  <si>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</si>
  <si>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</si>
  <si>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</si>
  <si>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</si>
  <si>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</si>
  <si>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</si>
  <si>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</si>
  <si>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</si>
  <si>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</si>
  <si>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</si>
  <si>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</si>
  <si>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</si>
  <si>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</si>
  <si>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</si>
  <si>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</si>
  <si>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</si>
  <si>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</si>
  <si>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</si>
  <si>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</si>
  <si>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</si>
  <si>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</si>
  <si>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</si>
  <si>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</si>
  <si>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</si>
  <si>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</si>
  <si>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</si>
  <si>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</si>
  <si>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</si>
  <si>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</si>
  <si>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</si>
  <si>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</si>
  <si>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 xml:space="preserve">                         2026</t>
  </si>
  <si>
    <t>AL 31 DE ENERO 2026 Y 2025</t>
  </si>
  <si>
    <t>AL 31 ENERO 2026</t>
  </si>
  <si>
    <t>AL 31 DE ENERO 2026</t>
  </si>
  <si>
    <t>AL 31 ENERO 2026 Y 2025</t>
  </si>
  <si>
    <t xml:space="preserve">AL 31 DE ENERO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</si>
</sst>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30">
    <xf numFmtId="0" fontId="0" fillId="0" borderId="0" xfId="0"/>
    <xf numFmtId="0" fontId="8" fillId="0" borderId="0" xfId="0" applyFont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9" borderId="0" xfId="0" applyFont="1" applyFill="1" applyAlignment="1">
      <alignment vertical="top"/>
    </xf>
    <xf numFmtId="43" fontId="20" fillId="8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8" borderId="0" xfId="1" applyFont="1" applyFill="1" applyAlignment="1">
      <alignment vertical="top" readingOrder="1"/>
    </xf>
    <xf numFmtId="0" fontId="19" fillId="9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39" fontId="9" fillId="4" borderId="0" xfId="15" applyFont="1" applyFill="1"/>
    <xf numFmtId="39" fontId="14" fillId="3" borderId="0" xfId="15" applyFont="1" applyFill="1"/>
    <xf numFmtId="39" fontId="16" fillId="8" borderId="0" xfId="15" applyFont="1" applyFill="1" applyAlignment="1">
      <alignment horizontal="left"/>
    </xf>
    <xf numFmtId="37" fontId="10" fillId="7" borderId="0" xfId="15" applyNumberFormat="1" applyFont="1" applyFill="1" applyAlignment="1">
      <alignment horizontal="left"/>
    </xf>
    <xf numFmtId="37" fontId="10" fillId="6" borderId="0" xfId="15" applyNumberFormat="1" applyFont="1" applyFill="1"/>
    <xf numFmtId="37" fontId="10" fillId="6" borderId="0" xfId="15" applyNumberFormat="1" applyFont="1" applyFill="1" applyAlignment="1">
      <alignment horizontal="left"/>
    </xf>
    <xf numFmtId="37" fontId="16" fillId="6" borderId="0" xfId="15" applyNumberFormat="1" applyFont="1" applyFill="1" applyAlignment="1">
      <alignment horizontal="left"/>
    </xf>
    <xf numFmtId="37" fontId="27" fillId="7" borderId="0" xfId="15" applyNumberFormat="1" applyFont="1" applyFill="1"/>
    <xf numFmtId="37" fontId="27" fillId="6" borderId="0" xfId="15" applyNumberFormat="1" applyFont="1" applyFill="1"/>
    <xf numFmtId="37" fontId="10" fillId="7" borderId="0" xfId="15" applyNumberFormat="1" applyFont="1" applyFill="1"/>
    <xf numFmtId="37" fontId="16" fillId="7" borderId="0" xfId="15" applyNumberFormat="1" applyFont="1" applyFill="1"/>
    <xf numFmtId="37" fontId="16" fillId="6" borderId="0" xfId="15" applyNumberFormat="1" applyFont="1" applyFill="1"/>
    <xf numFmtId="37" fontId="16" fillId="7" borderId="0" xfId="15" applyNumberFormat="1" applyFont="1" applyFill="1" applyAlignment="1">
      <alignment horizontal="right"/>
    </xf>
    <xf numFmtId="39" fontId="28" fillId="7" borderId="0" xfId="15" applyFont="1" applyFill="1" applyAlignment="1">
      <alignment horizontal="left"/>
    </xf>
    <xf numFmtId="39" fontId="28" fillId="7" borderId="0" xfId="15" applyFont="1" applyFill="1" applyAlignment="1">
      <alignment horizontal="center"/>
    </xf>
    <xf numFmtId="39" fontId="10" fillId="7" borderId="0" xfId="15" applyFont="1" applyFill="1" applyAlignment="1">
      <alignment horizontal="left"/>
    </xf>
    <xf numFmtId="39" fontId="10" fillId="7" borderId="0" xfId="15" applyFont="1" applyFill="1" applyAlignment="1">
      <alignment horizontal="center"/>
    </xf>
    <xf numFmtId="37" fontId="11" fillId="3" borderId="0" xfId="15" applyNumberFormat="1" applyFont="1" applyFill="1"/>
    <xf numFmtId="37" fontId="16" fillId="6" borderId="0" xfId="15" applyNumberFormat="1" applyFont="1" applyFill="1" applyAlignment="1">
      <alignment horizontal="center"/>
    </xf>
    <xf numFmtId="37" fontId="16" fillId="6" borderId="0" xfId="15" applyNumberFormat="1" applyFont="1" applyFill="1" applyAlignment="1">
      <alignment horizontal="center" vertical="center"/>
    </xf>
    <xf numFmtId="37" fontId="16" fillId="8" borderId="0" xfId="15" applyNumberFormat="1" applyFont="1" applyFill="1"/>
    <xf numFmtId="37" fontId="16" fillId="8" borderId="0" xfId="15" applyNumberFormat="1" applyFont="1" applyFill="1" applyAlignment="1">
      <alignment horizontal="center"/>
    </xf>
    <xf numFmtId="37" fontId="29" fillId="6" borderId="0" xfId="15" applyNumberFormat="1" applyFont="1" applyFill="1" applyAlignment="1">
      <alignment horizontal="left"/>
    </xf>
    <xf numFmtId="165" fontId="10" fillId="7" borderId="0" xfId="14" applyNumberFormat="1" applyFont="1" applyFill="1"/>
    <xf numFmtId="37" fontId="27" fillId="6" borderId="0" xfId="15" applyNumberFormat="1" applyFont="1" applyFill="1" applyAlignment="1">
      <alignment horizontal="left"/>
    </xf>
    <xf numFmtId="39" fontId="28" fillId="7" borderId="0" xfId="15" applyFont="1" applyFill="1"/>
    <xf numFmtId="39" fontId="10" fillId="7" borderId="0" xfId="15" applyFont="1" applyFill="1"/>
    <xf numFmtId="39" fontId="10" fillId="6" borderId="0" xfId="15" applyFont="1" applyFill="1"/>
    <xf numFmtId="39" fontId="16" fillId="6" borderId="0" xfId="15" applyFont="1" applyFill="1"/>
    <xf numFmtId="39" fontId="10" fillId="6" borderId="0" xfId="15" applyFont="1" applyFill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8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4" fillId="0" borderId="6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16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8" fillId="11" borderId="0" xfId="0" applyFont="1" applyFill="1" applyAlignment="1">
      <alignment horizontal="left"/>
    </xf>
    <xf numFmtId="0" fontId="30" fillId="0" borderId="7" xfId="0" applyFont="1" applyBorder="1"/>
    <xf numFmtId="0" fontId="30" fillId="0" borderId="4" xfId="0" applyFont="1" applyBorder="1"/>
    <xf numFmtId="0" fontId="30" fillId="0" borderId="0" xfId="0" applyFont="1"/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39" fontId="15" fillId="4" borderId="0" xfId="15" applyFont="1" applyFill="1" applyAlignment="1">
      <alignment horizont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49" fontId="13" fillId="10" borderId="0" xfId="1" applyNumberFormat="1" applyFont="1" applyFill="1" applyBorder="1" applyAlignment="1" applyProtection="1">
      <alignment horizontal="left" vertical="center"/>
    </xf>
    <xf numFmtId="37" fontId="10" fillId="6" borderId="0" xfId="15" applyNumberFormat="1" applyFont="1" applyFill="1" applyAlignment="1">
      <alignment horizontal="left" wrapText="1"/>
    </xf>
    <xf numFmtId="37" fontId="9" fillId="4" borderId="0" xfId="15" applyNumberFormat="1" applyFont="1" applyFill="1"/>
    <xf numFmtId="0" fontId="17" fillId="0" borderId="11" xfId="0" applyFont="1" applyBorder="1" applyAlignment="1">
      <alignment horizontal="center" vertical="center"/>
    </xf>
    <xf numFmtId="0" fontId="30" fillId="0" borderId="11" xfId="0" applyFont="1" applyBorder="1"/>
    <xf numFmtId="0" fontId="34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7" fontId="14" fillId="7" borderId="0" xfId="15" applyNumberFormat="1" applyFont="1" applyFill="1"/>
    <xf numFmtId="39" fontId="14" fillId="6" borderId="0" xfId="15" applyFont="1" applyFill="1"/>
    <xf numFmtId="37" fontId="14" fillId="6" borderId="0" xfId="15" applyNumberFormat="1" applyFont="1" applyFill="1"/>
    <xf numFmtId="37" fontId="12" fillId="7" borderId="0" xfId="15" applyNumberFormat="1" applyFont="1" applyFill="1"/>
    <xf numFmtId="39" fontId="15" fillId="4" borderId="0" xfId="15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5" borderId="0" xfId="1" applyFont="1" applyFill="1" applyAlignment="1">
      <alignment horizontal="center" vertical="top" readingOrder="1"/>
    </xf>
    <xf numFmtId="43" fontId="20" fillId="8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4</xdr:row>
      <xdr:rowOff>12701</xdr:rowOff>
    </xdr:from>
    <xdr:to>
      <xdr:col>0</xdr:col>
      <xdr:colOff>746125</xdr:colOff>
      <xdr:row>58</xdr:row>
      <xdr:rowOff>125413</xdr:rowOff>
    </xdr:to>
    <xdr:sp macro="" textlink="">
      <xdr:nvSpPr>
        <xdr:cNvPr id="2" name="Rectangle 10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55575" y="889001"/>
          <a:ext cx="590550" cy="1062831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153987</xdr:colOff>
      <xdr:row>63</xdr:row>
      <xdr:rowOff>7939</xdr:rowOff>
    </xdr:from>
    <xdr:to>
      <xdr:col>0</xdr:col>
      <xdr:colOff>715962</xdr:colOff>
      <xdr:row>108</xdr:row>
      <xdr:rowOff>174625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3987" y="13371514"/>
          <a:ext cx="561975" cy="980598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166688</xdr:colOff>
      <xdr:row>0</xdr:row>
      <xdr:rowOff>160134</xdr:rowOff>
    </xdr:from>
    <xdr:to>
      <xdr:col>1</xdr:col>
      <xdr:colOff>492125</xdr:colOff>
      <xdr:row>4</xdr:row>
      <xdr:rowOff>0</xdr:rowOff>
    </xdr:to>
    <xdr:pic>
      <xdr:nvPicPr>
        <xdr:cNvPr id="4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60134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59</xdr:row>
      <xdr:rowOff>114300</xdr:rowOff>
    </xdr:from>
    <xdr:to>
      <xdr:col>1</xdr:col>
      <xdr:colOff>601662</xdr:colOff>
      <xdr:row>62</xdr:row>
      <xdr:rowOff>173241</xdr:rowOff>
    </xdr:to>
    <xdr:pic>
      <xdr:nvPicPr>
        <xdr:cNvPr id="5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601575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/>
  <dimension ref="A1:D167"/>
  <sheetViews>
    <sheetView tabSelected="1" zoomScaleNormal="100" workbookViewId="0">
      <selection activeCell="H7" sqref="H7"/>
    </sheetView>
  </sheetViews>
  <sheetFormatPr baseColWidth="10" defaultColWidth="8.28515625" defaultRowHeight="17.25" x14ac:dyDescent="0.3"/>
  <cols>
    <col min="1" max="1" width="16.5703125" style="49" customWidth="1"/>
    <col min="2" max="2" width="72.7109375" style="75" bestFit="1" customWidth="1"/>
    <col min="3" max="4" width="24.140625" style="75" customWidth="1"/>
    <col min="5" max="165" width="8.28515625" style="48" customWidth="1"/>
    <col min="166" max="16384" width="8.28515625" style="48"/>
  </cols>
  <sheetData>
    <row r="1" spans="1:4" x14ac:dyDescent="0.3">
      <c r="A1" s="119" t="s">
        <v>2</v>
      </c>
      <c r="B1" s="119"/>
      <c r="C1" s="119"/>
      <c r="D1" s="104"/>
    </row>
    <row r="2" spans="1:4" x14ac:dyDescent="0.3">
      <c r="A2" s="119" t="s">
        <v>7</v>
      </c>
      <c r="B2" s="119"/>
      <c r="C2" s="119"/>
      <c r="D2" s="104"/>
    </row>
    <row r="3" spans="1:4" x14ac:dyDescent="0.3">
      <c r="A3" s="119" t="str">
        <f>+FECHAS!B4</f>
        <v>AL 31 ENERO 2026 Y 2025</v>
      </c>
      <c r="B3" s="119"/>
      <c r="C3" s="119"/>
      <c r="D3" s="104"/>
    </row>
    <row r="4" spans="1:4" x14ac:dyDescent="0.3">
      <c r="A4" s="119" t="s">
        <v>0</v>
      </c>
      <c r="B4" s="119"/>
      <c r="C4" s="119"/>
      <c r="D4" s="104"/>
    </row>
    <row r="5" spans="1:4" x14ac:dyDescent="0.3">
      <c r="B5" s="50" t="s">
        <v>8</v>
      </c>
      <c r="C5" s="108" t="s">
        <v>344</v>
      </c>
      <c r="D5" s="108" t="s">
        <v>5</v>
      </c>
    </row>
    <row r="6" spans="1:4" x14ac:dyDescent="0.3">
      <c r="B6" s="51" t="s">
        <v>9</v>
      </c>
      <c r="C6" s="52">
        <v>239704870.55000001</v>
      </c>
      <c r="D6" s="52">
        <v>233774699.41</v>
      </c>
    </row>
    <row r="7" spans="1:4" x14ac:dyDescent="0.3">
      <c r="B7" s="51" t="s">
        <v>10</v>
      </c>
      <c r="C7" s="52">
        <v>24680345.990000002</v>
      </c>
      <c r="D7" s="52">
        <v>13630946.41</v>
      </c>
    </row>
    <row r="8" spans="1:4" x14ac:dyDescent="0.3">
      <c r="B8" s="51" t="s">
        <v>11</v>
      </c>
      <c r="C8" s="52">
        <v>70831719.810000002</v>
      </c>
      <c r="D8" s="52">
        <v>46577811.219999999</v>
      </c>
    </row>
    <row r="9" spans="1:4" x14ac:dyDescent="0.3">
      <c r="B9" s="51" t="s">
        <v>12</v>
      </c>
      <c r="C9" s="52">
        <v>-26762911.670000002</v>
      </c>
      <c r="D9" s="52">
        <v>-24462423.300000001</v>
      </c>
    </row>
    <row r="10" spans="1:4" x14ac:dyDescent="0.3">
      <c r="B10" s="51" t="s">
        <v>13</v>
      </c>
      <c r="C10" s="52">
        <v>-19044580.280000001</v>
      </c>
      <c r="D10" s="52">
        <v>-30916972.91</v>
      </c>
    </row>
    <row r="11" spans="1:4" x14ac:dyDescent="0.3">
      <c r="B11" s="51" t="s">
        <v>14</v>
      </c>
      <c r="C11" s="52">
        <v>-257483372.77000001</v>
      </c>
      <c r="D11" s="52">
        <v>-242406113.31999999</v>
      </c>
    </row>
    <row r="12" spans="1:4" x14ac:dyDescent="0.3">
      <c r="B12" s="51" t="s">
        <v>15</v>
      </c>
      <c r="C12" s="52">
        <v>-6587096.9100000001</v>
      </c>
      <c r="D12" s="52">
        <v>-4246813.9800000004</v>
      </c>
    </row>
    <row r="13" spans="1:4" x14ac:dyDescent="0.3">
      <c r="B13" s="53" t="s">
        <v>16</v>
      </c>
      <c r="C13" s="52">
        <v>114029595.09000346</v>
      </c>
      <c r="D13" s="52">
        <v>-101808939.77999951</v>
      </c>
    </row>
    <row r="14" spans="1:4" hidden="1" x14ac:dyDescent="0.3">
      <c r="B14" s="51" t="s">
        <v>17</v>
      </c>
      <c r="C14" s="52"/>
      <c r="D14" s="52"/>
    </row>
    <row r="15" spans="1:4" hidden="1" x14ac:dyDescent="0.3">
      <c r="B15" s="53" t="s">
        <v>18</v>
      </c>
      <c r="C15" s="52"/>
    </row>
    <row r="16" spans="1:4" hidden="1" x14ac:dyDescent="0.3">
      <c r="B16" s="53"/>
      <c r="C16" s="52"/>
      <c r="D16" s="48"/>
    </row>
    <row r="17" spans="2:4" x14ac:dyDescent="0.3">
      <c r="B17" s="54" t="s">
        <v>19</v>
      </c>
      <c r="C17" s="55">
        <f>C6+C7+C8+C9+C10+C11+C12+C13+C15</f>
        <v>139368569.81000343</v>
      </c>
      <c r="D17" s="55">
        <f>D6+D7+D8+D9+D10+D11+D12+D13</f>
        <v>-109857806.24999955</v>
      </c>
    </row>
    <row r="18" spans="2:4" x14ac:dyDescent="0.3">
      <c r="B18" s="54"/>
      <c r="C18" s="52"/>
      <c r="D18" s="52"/>
    </row>
    <row r="19" spans="2:4" x14ac:dyDescent="0.3">
      <c r="B19" s="48"/>
      <c r="D19" s="52"/>
    </row>
    <row r="20" spans="2:4" x14ac:dyDescent="0.3">
      <c r="B20" s="54"/>
      <c r="C20" s="56"/>
      <c r="D20" s="57"/>
    </row>
    <row r="21" spans="2:4" x14ac:dyDescent="0.3">
      <c r="B21" s="54" t="s">
        <v>20</v>
      </c>
      <c r="C21" s="52"/>
      <c r="D21" s="57"/>
    </row>
    <row r="22" spans="2:4" x14ac:dyDescent="0.3">
      <c r="B22" s="53" t="s">
        <v>21</v>
      </c>
      <c r="C22" s="52">
        <v>3093439.8400000008</v>
      </c>
      <c r="D22" s="52">
        <v>2261203.2200000007</v>
      </c>
    </row>
    <row r="23" spans="2:4" x14ac:dyDescent="0.3">
      <c r="B23" s="53" t="s">
        <v>22</v>
      </c>
      <c r="C23" s="52">
        <v>-1776528604.02</v>
      </c>
      <c r="D23" s="115">
        <v>-1602845949.04</v>
      </c>
    </row>
    <row r="24" spans="2:4" x14ac:dyDescent="0.3">
      <c r="B24" s="53" t="s">
        <v>23</v>
      </c>
      <c r="C24" s="52">
        <v>1871378602.8199999</v>
      </c>
      <c r="D24" s="115">
        <v>1397893318.54</v>
      </c>
    </row>
    <row r="25" spans="2:4" x14ac:dyDescent="0.3">
      <c r="B25" s="53" t="s">
        <v>24</v>
      </c>
      <c r="C25" s="52">
        <v>-13215685.25999999</v>
      </c>
      <c r="D25" s="52">
        <v>-3467459.2699997425</v>
      </c>
    </row>
    <row r="26" spans="2:4" hidden="1" x14ac:dyDescent="0.3">
      <c r="B26" s="53" t="s">
        <v>25</v>
      </c>
      <c r="C26" s="52"/>
      <c r="D26" s="52"/>
    </row>
    <row r="27" spans="2:4" x14ac:dyDescent="0.3">
      <c r="B27" s="53" t="s">
        <v>26</v>
      </c>
      <c r="C27" s="52">
        <v>16650000</v>
      </c>
      <c r="D27" s="57">
        <v>0</v>
      </c>
    </row>
    <row r="28" spans="2:4" hidden="1" x14ac:dyDescent="0.3">
      <c r="B28" s="53" t="s">
        <v>27</v>
      </c>
      <c r="C28" s="57"/>
      <c r="D28" s="52"/>
    </row>
    <row r="29" spans="2:4" hidden="1" x14ac:dyDescent="0.3">
      <c r="B29" s="53" t="s">
        <v>28</v>
      </c>
      <c r="C29" s="52"/>
      <c r="D29" s="57"/>
    </row>
    <row r="30" spans="2:4" hidden="1" x14ac:dyDescent="0.3">
      <c r="B30" s="53" t="s">
        <v>29</v>
      </c>
      <c r="C30" s="52"/>
      <c r="D30" s="57"/>
    </row>
    <row r="31" spans="2:4" hidden="1" x14ac:dyDescent="0.3">
      <c r="B31" s="53" t="s">
        <v>30</v>
      </c>
      <c r="C31" s="52"/>
      <c r="D31" s="57"/>
    </row>
    <row r="32" spans="2:4" x14ac:dyDescent="0.3">
      <c r="B32" s="52"/>
      <c r="C32" s="52"/>
      <c r="D32" s="57"/>
    </row>
    <row r="33" spans="2:4" x14ac:dyDescent="0.3">
      <c r="B33" s="54" t="s">
        <v>31</v>
      </c>
      <c r="C33" s="55">
        <f>C22+C24+C26+C27+C28+C29+C31+C23+C25</f>
        <v>101377753.37999988</v>
      </c>
      <c r="D33" s="55">
        <f>+D22+D23+D24+D25+D26+D27+D31</f>
        <v>-206158886.54999971</v>
      </c>
    </row>
    <row r="34" spans="2:4" x14ac:dyDescent="0.3">
      <c r="B34" s="54"/>
      <c r="D34" s="52"/>
    </row>
    <row r="35" spans="2:4" x14ac:dyDescent="0.3">
      <c r="B35" s="52"/>
      <c r="C35" s="52"/>
      <c r="D35" s="48"/>
    </row>
    <row r="36" spans="2:4" x14ac:dyDescent="0.3">
      <c r="B36" s="54" t="s">
        <v>32</v>
      </c>
      <c r="C36" s="52"/>
      <c r="D36" s="52"/>
    </row>
    <row r="37" spans="2:4" x14ac:dyDescent="0.3">
      <c r="B37" s="51" t="s">
        <v>33</v>
      </c>
      <c r="C37" s="52">
        <v>2807332899.6500001</v>
      </c>
      <c r="D37" s="115">
        <v>2977791305.7899995</v>
      </c>
    </row>
    <row r="38" spans="2:4" x14ac:dyDescent="0.3">
      <c r="B38" s="51" t="s">
        <v>34</v>
      </c>
      <c r="C38" s="52">
        <v>-3026145984.1399999</v>
      </c>
      <c r="D38" s="115">
        <v>-3015684788.48</v>
      </c>
    </row>
    <row r="39" spans="2:4" x14ac:dyDescent="0.3">
      <c r="B39" s="51" t="s">
        <v>35</v>
      </c>
      <c r="C39" s="52">
        <v>5195657.93</v>
      </c>
      <c r="D39" s="116">
        <v>60000000</v>
      </c>
    </row>
    <row r="40" spans="2:4" x14ac:dyDescent="0.3">
      <c r="B40" s="51" t="s">
        <v>36</v>
      </c>
      <c r="C40" s="52">
        <v>-86668798.790000007</v>
      </c>
      <c r="D40" s="116">
        <v>-3271020.5700000003</v>
      </c>
    </row>
    <row r="41" spans="2:4" hidden="1" x14ac:dyDescent="0.3">
      <c r="B41" s="53" t="s">
        <v>37</v>
      </c>
      <c r="C41" s="115">
        <v>0</v>
      </c>
      <c r="D41" s="57">
        <v>0</v>
      </c>
    </row>
    <row r="42" spans="2:4" x14ac:dyDescent="0.3">
      <c r="B42" s="53"/>
      <c r="C42" s="57"/>
      <c r="D42" s="57"/>
    </row>
    <row r="43" spans="2:4" x14ac:dyDescent="0.3">
      <c r="B43" s="54" t="s">
        <v>38</v>
      </c>
      <c r="C43" s="52"/>
    </row>
    <row r="44" spans="2:4" x14ac:dyDescent="0.3">
      <c r="B44" s="54"/>
      <c r="C44" s="59">
        <f>C37+C38+C39+C40+C41</f>
        <v>-300286225.34999979</v>
      </c>
      <c r="D44" s="59">
        <f>SUM(D37:D42)</f>
        <v>18835496.739999466</v>
      </c>
    </row>
    <row r="45" spans="2:4" x14ac:dyDescent="0.3">
      <c r="B45" s="52"/>
      <c r="C45" s="52"/>
      <c r="D45" s="52"/>
    </row>
    <row r="46" spans="2:4" x14ac:dyDescent="0.3">
      <c r="B46" s="54" t="s">
        <v>39</v>
      </c>
      <c r="C46" s="59">
        <f>C44+C33+C17</f>
        <v>-59539902.15999648</v>
      </c>
      <c r="D46" s="58">
        <f>+D17+D33+D44</f>
        <v>-297181196.05999976</v>
      </c>
    </row>
    <row r="47" spans="2:4" x14ac:dyDescent="0.3">
      <c r="B47" s="59"/>
      <c r="C47" s="52"/>
      <c r="D47" s="52"/>
    </row>
    <row r="48" spans="2:4" x14ac:dyDescent="0.3">
      <c r="B48" s="54" t="s">
        <v>40</v>
      </c>
      <c r="C48" s="60">
        <v>4241940608.73</v>
      </c>
      <c r="D48" s="60">
        <v>3310367465.8000002</v>
      </c>
    </row>
    <row r="49" spans="1:4" x14ac:dyDescent="0.3">
      <c r="B49" s="59"/>
      <c r="C49" s="52"/>
      <c r="D49" s="52"/>
    </row>
    <row r="50" spans="1:4" x14ac:dyDescent="0.3">
      <c r="B50" s="54" t="s">
        <v>41</v>
      </c>
      <c r="C50" s="60">
        <v>4182400706.5699997</v>
      </c>
      <c r="D50" s="60">
        <v>3013186269.7400002</v>
      </c>
    </row>
    <row r="51" spans="1:4" x14ac:dyDescent="0.3">
      <c r="B51" s="54"/>
      <c r="C51" s="60"/>
      <c r="D51" s="60"/>
    </row>
    <row r="52" spans="1:4" x14ac:dyDescent="0.3">
      <c r="B52" s="54"/>
      <c r="C52" s="60"/>
      <c r="D52" s="60"/>
    </row>
    <row r="53" spans="1:4" x14ac:dyDescent="0.3">
      <c r="B53" s="54"/>
      <c r="C53" s="60"/>
      <c r="D53" s="60"/>
    </row>
    <row r="54" spans="1:4" x14ac:dyDescent="0.3">
      <c r="B54" s="54"/>
      <c r="C54" s="60"/>
      <c r="D54" s="60"/>
    </row>
    <row r="55" spans="1:4" x14ac:dyDescent="0.3">
      <c r="B55" s="54"/>
      <c r="C55" s="60"/>
      <c r="D55" s="60"/>
    </row>
    <row r="56" spans="1:4" x14ac:dyDescent="0.3">
      <c r="B56" s="54"/>
      <c r="C56" s="60"/>
      <c r="D56" s="60"/>
    </row>
    <row r="57" spans="1:4" x14ac:dyDescent="0.3">
      <c r="B57" s="61" t="s">
        <v>42</v>
      </c>
      <c r="C57" s="62" t="s">
        <v>43</v>
      </c>
      <c r="D57" s="62"/>
    </row>
    <row r="58" spans="1:4" x14ac:dyDescent="0.3">
      <c r="B58" s="63" t="s">
        <v>44</v>
      </c>
      <c r="C58" s="64" t="s">
        <v>45</v>
      </c>
      <c r="D58" s="64"/>
    </row>
    <row r="59" spans="1:4" x14ac:dyDescent="0.3">
      <c r="B59" s="59"/>
      <c r="C59" s="65">
        <v>4</v>
      </c>
      <c r="D59" s="65"/>
    </row>
    <row r="60" spans="1:4" x14ac:dyDescent="0.3">
      <c r="A60" s="48"/>
      <c r="B60" s="66" t="s">
        <v>2</v>
      </c>
      <c r="C60" s="52"/>
      <c r="D60" s="52"/>
    </row>
    <row r="61" spans="1:4" x14ac:dyDescent="0.3">
      <c r="A61" s="48"/>
      <c r="B61" s="66" t="s">
        <v>7</v>
      </c>
      <c r="C61" s="52"/>
      <c r="D61" s="52"/>
    </row>
    <row r="62" spans="1:4" x14ac:dyDescent="0.3">
      <c r="A62" s="48"/>
      <c r="B62" s="67" t="str">
        <f>+A3</f>
        <v>AL 31 ENERO 2026 Y 2025</v>
      </c>
      <c r="C62" s="52"/>
      <c r="D62" s="52"/>
    </row>
    <row r="63" spans="1:4" x14ac:dyDescent="0.3">
      <c r="A63" s="48"/>
      <c r="B63" s="67" t="s">
        <v>0</v>
      </c>
      <c r="C63" s="52"/>
      <c r="D63" s="52"/>
    </row>
    <row r="64" spans="1:4" x14ac:dyDescent="0.3">
      <c r="B64" s="68"/>
      <c r="C64" s="69" t="str">
        <f>+C5</f>
        <v xml:space="preserve">                         2026</v>
      </c>
      <c r="D64" s="108" t="s">
        <v>5</v>
      </c>
    </row>
    <row r="65" spans="2:4" x14ac:dyDescent="0.3">
      <c r="B65" s="52"/>
      <c r="C65" s="52"/>
      <c r="D65" s="52"/>
    </row>
    <row r="66" spans="2:4" ht="34.5" x14ac:dyDescent="0.3">
      <c r="B66" s="109" t="s">
        <v>46</v>
      </c>
      <c r="C66" s="52"/>
      <c r="D66" s="52"/>
    </row>
    <row r="67" spans="2:4" x14ac:dyDescent="0.3">
      <c r="B67" s="109"/>
      <c r="C67" s="52"/>
      <c r="D67" s="52"/>
    </row>
    <row r="68" spans="2:4" x14ac:dyDescent="0.3">
      <c r="B68" s="53" t="s">
        <v>3</v>
      </c>
      <c r="C68" s="52"/>
      <c r="D68" s="110"/>
    </row>
    <row r="69" spans="2:4" x14ac:dyDescent="0.3">
      <c r="B69" s="53" t="s">
        <v>47</v>
      </c>
      <c r="C69" s="52">
        <v>56942178.460000001</v>
      </c>
      <c r="D69" s="110">
        <v>15342182.200000033</v>
      </c>
    </row>
    <row r="70" spans="2:4" x14ac:dyDescent="0.3">
      <c r="B70" s="53"/>
      <c r="C70" s="52"/>
      <c r="D70" s="52"/>
    </row>
    <row r="71" spans="2:4" ht="34.5" x14ac:dyDescent="0.3">
      <c r="B71" s="109" t="s">
        <v>48</v>
      </c>
      <c r="C71" s="48"/>
      <c r="D71" s="52"/>
    </row>
    <row r="72" spans="2:4" x14ac:dyDescent="0.3">
      <c r="B72" s="53" t="s">
        <v>3</v>
      </c>
      <c r="C72" s="52"/>
      <c r="D72" s="52"/>
    </row>
    <row r="73" spans="2:4" hidden="1" x14ac:dyDescent="0.3">
      <c r="B73" s="53"/>
      <c r="C73" s="52"/>
      <c r="D73" s="52"/>
    </row>
    <row r="74" spans="2:4" x14ac:dyDescent="0.3">
      <c r="B74" s="53"/>
      <c r="C74" s="52"/>
      <c r="D74" s="52"/>
    </row>
    <row r="75" spans="2:4" x14ac:dyDescent="0.3">
      <c r="B75" s="53" t="s">
        <v>49</v>
      </c>
      <c r="C75" s="52"/>
      <c r="D75" s="52"/>
    </row>
    <row r="76" spans="2:4" x14ac:dyDescent="0.3">
      <c r="B76" s="70" t="s">
        <v>50</v>
      </c>
      <c r="C76" s="52"/>
      <c r="D76" s="52"/>
    </row>
    <row r="77" spans="2:4" hidden="1" x14ac:dyDescent="0.3">
      <c r="B77" s="53" t="s">
        <v>51</v>
      </c>
      <c r="C77" s="52"/>
      <c r="D77" s="110"/>
    </row>
    <row r="78" spans="2:4" hidden="1" x14ac:dyDescent="0.3">
      <c r="B78" s="53" t="s">
        <v>52</v>
      </c>
      <c r="C78" s="52"/>
      <c r="D78" s="52"/>
    </row>
    <row r="79" spans="2:4" hidden="1" x14ac:dyDescent="0.3">
      <c r="B79" s="53" t="s">
        <v>53</v>
      </c>
      <c r="C79" s="52"/>
      <c r="D79" s="52"/>
    </row>
    <row r="80" spans="2:4" x14ac:dyDescent="0.3">
      <c r="B80" s="53" t="s">
        <v>54</v>
      </c>
      <c r="C80" s="52">
        <v>16650000</v>
      </c>
      <c r="D80" s="117">
        <v>0</v>
      </c>
    </row>
    <row r="81" spans="2:4" x14ac:dyDescent="0.3">
      <c r="B81" s="53" t="s">
        <v>55</v>
      </c>
      <c r="C81" s="52">
        <v>16812089.41</v>
      </c>
      <c r="D81" s="117">
        <v>35916648.719999999</v>
      </c>
    </row>
    <row r="82" spans="2:4" x14ac:dyDescent="0.3">
      <c r="B82" s="53"/>
      <c r="C82" s="71"/>
      <c r="D82" s="71"/>
    </row>
    <row r="83" spans="2:4" x14ac:dyDescent="0.3">
      <c r="B83" s="70" t="s">
        <v>56</v>
      </c>
      <c r="C83" s="57"/>
      <c r="D83" s="57"/>
    </row>
    <row r="84" spans="2:4" hidden="1" x14ac:dyDescent="0.3">
      <c r="B84" s="53" t="s">
        <v>51</v>
      </c>
      <c r="C84" s="52"/>
      <c r="D84" s="52"/>
    </row>
    <row r="85" spans="2:4" hidden="1" x14ac:dyDescent="0.3">
      <c r="B85" s="53" t="s">
        <v>57</v>
      </c>
      <c r="C85" s="57"/>
      <c r="D85" s="57"/>
    </row>
    <row r="86" spans="2:4" hidden="1" x14ac:dyDescent="0.3">
      <c r="B86" s="53" t="s">
        <v>53</v>
      </c>
      <c r="C86" s="57"/>
      <c r="D86" s="57"/>
    </row>
    <row r="87" spans="2:4" x14ac:dyDescent="0.3">
      <c r="B87" s="53" t="s">
        <v>54</v>
      </c>
      <c r="C87" s="52">
        <v>-16650000</v>
      </c>
      <c r="D87" s="57">
        <v>0</v>
      </c>
    </row>
    <row r="88" spans="2:4" hidden="1" x14ac:dyDescent="0.3">
      <c r="B88" s="53" t="s">
        <v>55</v>
      </c>
      <c r="C88" s="52"/>
      <c r="D88" s="110"/>
    </row>
    <row r="89" spans="2:4" x14ac:dyDescent="0.3">
      <c r="B89" s="53"/>
      <c r="C89" s="71"/>
      <c r="D89" s="71"/>
    </row>
    <row r="90" spans="2:4" x14ac:dyDescent="0.3">
      <c r="B90" s="53" t="s">
        <v>58</v>
      </c>
      <c r="C90" s="52">
        <v>8664989.870000001</v>
      </c>
      <c r="D90" s="110">
        <v>9040310.540000001</v>
      </c>
    </row>
    <row r="91" spans="2:4" x14ac:dyDescent="0.3">
      <c r="B91" s="53"/>
      <c r="C91" s="52"/>
      <c r="D91" s="52"/>
    </row>
    <row r="92" spans="2:4" x14ac:dyDescent="0.3">
      <c r="B92" s="70" t="s">
        <v>59</v>
      </c>
      <c r="C92" s="52"/>
      <c r="D92" s="52"/>
    </row>
    <row r="93" spans="2:4" x14ac:dyDescent="0.3">
      <c r="B93" s="53" t="s">
        <v>60</v>
      </c>
      <c r="C93" s="52">
        <v>-1775212.7799959183</v>
      </c>
      <c r="D93" s="117">
        <v>0</v>
      </c>
    </row>
    <row r="94" spans="2:4" x14ac:dyDescent="0.3">
      <c r="B94" s="53" t="s">
        <v>55</v>
      </c>
      <c r="C94" s="52">
        <v>-54917393.019999981</v>
      </c>
      <c r="D94" s="117">
        <v>-44545743.869999886</v>
      </c>
    </row>
    <row r="95" spans="2:4" x14ac:dyDescent="0.3">
      <c r="B95" s="53" t="s">
        <v>61</v>
      </c>
      <c r="C95" s="52">
        <v>-1227391.0200000107</v>
      </c>
      <c r="D95" s="117">
        <v>-684481.65000000596</v>
      </c>
    </row>
    <row r="96" spans="2:4" x14ac:dyDescent="0.3">
      <c r="B96" s="53" t="s">
        <v>62</v>
      </c>
      <c r="C96" s="52">
        <v>11350195.539999992</v>
      </c>
      <c r="D96" s="117">
        <v>4529935.59</v>
      </c>
    </row>
    <row r="97" spans="2:4" x14ac:dyDescent="0.3">
      <c r="B97" s="53" t="s">
        <v>63</v>
      </c>
      <c r="C97" s="52">
        <v>103519113.34999937</v>
      </c>
      <c r="D97" s="115">
        <v>-129456657.77999961</v>
      </c>
    </row>
    <row r="98" spans="2:4" x14ac:dyDescent="0.3">
      <c r="B98" s="53" t="s">
        <v>64</v>
      </c>
      <c r="C98" s="118">
        <f>SUM(C77:C97)</f>
        <v>82426391.350003451</v>
      </c>
      <c r="D98" s="52">
        <f>SUM(D77:D97)</f>
        <v>-125199988.44999951</v>
      </c>
    </row>
    <row r="99" spans="2:4" x14ac:dyDescent="0.3">
      <c r="B99" s="52"/>
      <c r="C99" s="52"/>
      <c r="D99" s="52"/>
    </row>
    <row r="100" spans="2:4" x14ac:dyDescent="0.3">
      <c r="B100" s="54" t="s">
        <v>65</v>
      </c>
      <c r="C100" s="55">
        <f>+C98+C69</f>
        <v>139368569.81000346</v>
      </c>
      <c r="D100" s="55">
        <f>+D98+D69</f>
        <v>-109857806.24999948</v>
      </c>
    </row>
    <row r="101" spans="2:4" x14ac:dyDescent="0.3">
      <c r="B101" s="72"/>
      <c r="C101" s="52"/>
      <c r="D101" s="52"/>
    </row>
    <row r="102" spans="2:4" x14ac:dyDescent="0.3">
      <c r="B102" s="72"/>
      <c r="C102" s="52"/>
      <c r="D102" s="52"/>
    </row>
    <row r="103" spans="2:4" x14ac:dyDescent="0.3">
      <c r="B103" s="72"/>
      <c r="C103" s="52"/>
      <c r="D103" s="52"/>
    </row>
    <row r="104" spans="2:4" x14ac:dyDescent="0.3">
      <c r="B104" s="72"/>
      <c r="C104" s="52"/>
      <c r="D104" s="52"/>
    </row>
    <row r="105" spans="2:4" x14ac:dyDescent="0.3">
      <c r="B105" s="72"/>
      <c r="C105" s="52"/>
      <c r="D105" s="52"/>
    </row>
    <row r="106" spans="2:4" x14ac:dyDescent="0.3">
      <c r="B106" s="72"/>
      <c r="C106" s="52"/>
      <c r="D106" s="52"/>
    </row>
    <row r="107" spans="2:4" x14ac:dyDescent="0.3">
      <c r="B107" s="54"/>
      <c r="C107" s="57"/>
      <c r="D107" s="57"/>
    </row>
    <row r="108" spans="2:4" x14ac:dyDescent="0.3">
      <c r="B108" s="61" t="s">
        <v>42</v>
      </c>
      <c r="C108" s="62" t="s">
        <v>43</v>
      </c>
      <c r="D108" s="62"/>
    </row>
    <row r="109" spans="2:4" x14ac:dyDescent="0.3">
      <c r="B109" s="63" t="s">
        <v>44</v>
      </c>
      <c r="C109" s="64" t="s">
        <v>45</v>
      </c>
      <c r="D109" s="64"/>
    </row>
    <row r="110" spans="2:4" x14ac:dyDescent="0.3">
      <c r="B110" s="59"/>
      <c r="C110" s="52"/>
      <c r="D110" s="52"/>
    </row>
    <row r="111" spans="2:4" x14ac:dyDescent="0.3">
      <c r="B111" s="61"/>
      <c r="C111" s="73"/>
      <c r="D111" s="73"/>
    </row>
    <row r="112" spans="2:4" x14ac:dyDescent="0.3">
      <c r="B112" s="61"/>
      <c r="C112" s="74"/>
      <c r="D112" s="74"/>
    </row>
    <row r="113" spans="2:4" x14ac:dyDescent="0.3">
      <c r="C113" s="65">
        <v>5</v>
      </c>
      <c r="D113" s="65"/>
    </row>
    <row r="114" spans="2:4" x14ac:dyDescent="0.3">
      <c r="B114" s="52"/>
      <c r="C114" s="52"/>
      <c r="D114" s="52"/>
    </row>
    <row r="115" spans="2:4" x14ac:dyDescent="0.3">
      <c r="C115" s="52"/>
      <c r="D115" s="52"/>
    </row>
    <row r="116" spans="2:4" x14ac:dyDescent="0.3">
      <c r="C116" s="52"/>
      <c r="D116" s="52"/>
    </row>
    <row r="117" spans="2:4" x14ac:dyDescent="0.3">
      <c r="C117" s="52"/>
      <c r="D117" s="52"/>
    </row>
    <row r="118" spans="2:4" x14ac:dyDescent="0.3">
      <c r="C118" s="52"/>
      <c r="D118" s="52"/>
    </row>
    <row r="119" spans="2:4" x14ac:dyDescent="0.3">
      <c r="C119" s="52"/>
      <c r="D119" s="52"/>
    </row>
    <row r="120" spans="2:4" x14ac:dyDescent="0.3">
      <c r="C120" s="52"/>
      <c r="D120" s="52"/>
    </row>
    <row r="121" spans="2:4" x14ac:dyDescent="0.3">
      <c r="C121" s="52"/>
      <c r="D121" s="52"/>
    </row>
    <row r="122" spans="2:4" x14ac:dyDescent="0.3">
      <c r="C122" s="52"/>
      <c r="D122" s="52"/>
    </row>
    <row r="123" spans="2:4" x14ac:dyDescent="0.3">
      <c r="C123" s="52"/>
      <c r="D123" s="52"/>
    </row>
    <row r="124" spans="2:4" x14ac:dyDescent="0.3">
      <c r="C124" s="52"/>
      <c r="D124" s="52"/>
    </row>
    <row r="125" spans="2:4" x14ac:dyDescent="0.3">
      <c r="C125" s="52"/>
      <c r="D125" s="52"/>
    </row>
    <row r="126" spans="2:4" x14ac:dyDescent="0.3">
      <c r="C126" s="52"/>
      <c r="D126" s="52"/>
    </row>
    <row r="127" spans="2:4" x14ac:dyDescent="0.3">
      <c r="C127" s="52"/>
      <c r="D127" s="52"/>
    </row>
    <row r="128" spans="2:4" x14ac:dyDescent="0.3">
      <c r="C128" s="52"/>
      <c r="D128" s="52"/>
    </row>
    <row r="129" spans="2:4" x14ac:dyDescent="0.3">
      <c r="C129" s="52"/>
      <c r="D129" s="52"/>
    </row>
    <row r="130" spans="2:4" x14ac:dyDescent="0.3">
      <c r="B130" s="76"/>
      <c r="C130" s="52"/>
      <c r="D130" s="52"/>
    </row>
    <row r="131" spans="2:4" x14ac:dyDescent="0.3">
      <c r="C131" s="52"/>
      <c r="D131" s="52"/>
    </row>
    <row r="132" spans="2:4" x14ac:dyDescent="0.3">
      <c r="C132" s="52"/>
      <c r="D132" s="52"/>
    </row>
    <row r="133" spans="2:4" x14ac:dyDescent="0.3">
      <c r="C133" s="52"/>
      <c r="D133" s="52"/>
    </row>
    <row r="134" spans="2:4" x14ac:dyDescent="0.3">
      <c r="C134" s="52"/>
      <c r="D134" s="52"/>
    </row>
    <row r="135" spans="2:4" x14ac:dyDescent="0.3">
      <c r="C135" s="52"/>
      <c r="D135" s="52"/>
    </row>
    <row r="136" spans="2:4" x14ac:dyDescent="0.3">
      <c r="C136" s="52"/>
      <c r="D136" s="52"/>
    </row>
    <row r="137" spans="2:4" x14ac:dyDescent="0.3">
      <c r="C137" s="52"/>
      <c r="D137" s="52"/>
    </row>
    <row r="138" spans="2:4" x14ac:dyDescent="0.3">
      <c r="C138" s="52"/>
      <c r="D138" s="52"/>
    </row>
    <row r="139" spans="2:4" x14ac:dyDescent="0.3">
      <c r="C139" s="52"/>
      <c r="D139" s="52"/>
    </row>
    <row r="140" spans="2:4" x14ac:dyDescent="0.3">
      <c r="C140" s="52"/>
      <c r="D140" s="52"/>
    </row>
    <row r="141" spans="2:4" x14ac:dyDescent="0.3">
      <c r="C141" s="52"/>
      <c r="D141" s="52"/>
    </row>
    <row r="142" spans="2:4" x14ac:dyDescent="0.3">
      <c r="C142" s="52"/>
      <c r="D142" s="52"/>
    </row>
    <row r="143" spans="2:4" x14ac:dyDescent="0.3">
      <c r="C143" s="52"/>
      <c r="D143" s="52"/>
    </row>
    <row r="144" spans="2:4" x14ac:dyDescent="0.3">
      <c r="C144" s="52"/>
      <c r="D144" s="52"/>
    </row>
    <row r="145" spans="2:4" x14ac:dyDescent="0.3">
      <c r="C145" s="52"/>
      <c r="D145" s="52"/>
    </row>
    <row r="146" spans="2:4" x14ac:dyDescent="0.3">
      <c r="C146" s="52"/>
      <c r="D146" s="52"/>
    </row>
    <row r="147" spans="2:4" x14ac:dyDescent="0.3">
      <c r="C147" s="52"/>
      <c r="D147" s="52"/>
    </row>
    <row r="148" spans="2:4" x14ac:dyDescent="0.3">
      <c r="C148" s="52"/>
      <c r="D148" s="52"/>
    </row>
    <row r="149" spans="2:4" x14ac:dyDescent="0.3">
      <c r="C149" s="52"/>
      <c r="D149" s="52"/>
    </row>
    <row r="150" spans="2:4" x14ac:dyDescent="0.3">
      <c r="B150" s="77" t="s">
        <v>1</v>
      </c>
      <c r="C150" s="52"/>
      <c r="D150" s="52"/>
    </row>
    <row r="151" spans="2:4" x14ac:dyDescent="0.3">
      <c r="C151" s="52"/>
      <c r="D151" s="52"/>
    </row>
    <row r="152" spans="2:4" x14ac:dyDescent="0.3">
      <c r="C152" s="52"/>
      <c r="D152" s="52"/>
    </row>
    <row r="153" spans="2:4" x14ac:dyDescent="0.3">
      <c r="C153" s="52"/>
      <c r="D153" s="52"/>
    </row>
    <row r="154" spans="2:4" x14ac:dyDescent="0.3">
      <c r="C154" s="52"/>
      <c r="D154" s="52"/>
    </row>
    <row r="155" spans="2:4" x14ac:dyDescent="0.3">
      <c r="C155" s="52"/>
      <c r="D155" s="52"/>
    </row>
    <row r="156" spans="2:4" x14ac:dyDescent="0.3">
      <c r="C156" s="52"/>
      <c r="D156" s="52"/>
    </row>
    <row r="157" spans="2:4" x14ac:dyDescent="0.3">
      <c r="C157" s="52"/>
      <c r="D157" s="52"/>
    </row>
    <row r="158" spans="2:4" x14ac:dyDescent="0.3">
      <c r="C158" s="52"/>
      <c r="D158" s="52"/>
    </row>
    <row r="159" spans="2:4" x14ac:dyDescent="0.3">
      <c r="C159" s="52"/>
      <c r="D159" s="52"/>
    </row>
    <row r="160" spans="2:4" x14ac:dyDescent="0.3">
      <c r="C160" s="52"/>
      <c r="D160" s="52"/>
    </row>
    <row r="161" spans="2:4" x14ac:dyDescent="0.3">
      <c r="C161" s="52"/>
      <c r="D161" s="52"/>
    </row>
    <row r="167" spans="2:4" x14ac:dyDescent="0.3">
      <c r="B167" s="77" t="s">
        <v>1</v>
      </c>
    </row>
  </sheetData>
  <mergeCells count="4">
    <mergeCell ref="A1:C1"/>
    <mergeCell ref="A2:C2"/>
    <mergeCell ref="A3:C3"/>
    <mergeCell ref="A4:C4"/>
  </mergeCells>
  <pageMargins left="1.0629921259842521" right="0.19685039370078741" top="0.59055118110236227" bottom="1.0629921259842521" header="0.43307086614173229" footer="0"/>
  <pageSetup scale="66" orientation="portrait" horizontalDpi="300" verticalDpi="300" r:id="rId1"/>
  <headerFooter alignWithMargins="0"/>
  <rowBreaks count="1" manualBreakCount="1">
    <brk id="59" max="5" man="1"/>
  </rowBreaks>
  <ignoredErrors>
    <ignoredError sqref="C5:D5 D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20" t="s">
        <v>2</v>
      </c>
      <c r="C1" s="120"/>
      <c r="D1" s="120"/>
      <c r="E1" s="120"/>
      <c r="F1" s="120"/>
    </row>
    <row r="2" spans="2:12" x14ac:dyDescent="0.3">
      <c r="B2" s="120" t="s">
        <v>204</v>
      </c>
      <c r="C2" s="120"/>
      <c r="D2" s="120"/>
      <c r="E2" s="120"/>
      <c r="F2" s="120"/>
    </row>
    <row r="3" spans="2:12" x14ac:dyDescent="0.3">
      <c r="B3" s="120" t="str">
        <f>FECHA!B8</f>
        <v>Al 31 DE ENERO 2023</v>
      </c>
      <c r="C3" s="120"/>
      <c r="D3" s="120"/>
      <c r="E3" s="120"/>
      <c r="F3" s="120"/>
    </row>
    <row r="4" spans="2:12" x14ac:dyDescent="0.3">
      <c r="B4" s="120" t="s">
        <v>4</v>
      </c>
      <c r="C4" s="120"/>
      <c r="D4" s="120"/>
      <c r="E4" s="120"/>
      <c r="F4" s="120"/>
    </row>
    <row r="5" spans="2:12" x14ac:dyDescent="0.3">
      <c r="B5" s="122" t="s">
        <v>205</v>
      </c>
      <c r="C5" s="121" t="s">
        <v>206</v>
      </c>
      <c r="D5" s="121"/>
      <c r="E5" s="121" t="s">
        <v>207</v>
      </c>
      <c r="F5" s="121"/>
    </row>
    <row r="6" spans="2:12" x14ac:dyDescent="0.3">
      <c r="B6" s="122"/>
      <c r="C6" s="4" t="s">
        <v>208</v>
      </c>
      <c r="D6" s="4" t="s">
        <v>209</v>
      </c>
      <c r="E6" s="4" t="s">
        <v>208</v>
      </c>
      <c r="F6" s="4" t="s">
        <v>209</v>
      </c>
      <c r="H6" s="41" t="s">
        <v>217</v>
      </c>
      <c r="I6" s="40" t="s">
        <v>218</v>
      </c>
      <c r="K6" s="40" t="s">
        <v>219</v>
      </c>
    </row>
    <row r="7" spans="2:12" x14ac:dyDescent="0.3">
      <c r="B7" s="5" t="s">
        <v>67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68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220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221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222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223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224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69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225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70</v>
      </c>
      <c r="C16" s="9">
        <v>11763503.769999996</v>
      </c>
      <c r="D16" s="9"/>
      <c r="E16" s="9">
        <v>0</v>
      </c>
      <c r="F16" s="9"/>
      <c r="G16" s="13" t="s">
        <v>71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72</v>
      </c>
      <c r="C17" s="10">
        <v>-11486395.320000008</v>
      </c>
      <c r="D17" s="10"/>
      <c r="E17" s="10">
        <v>0</v>
      </c>
      <c r="F17" s="10"/>
      <c r="G17" s="13" t="s">
        <v>73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74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75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226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227</v>
      </c>
      <c r="C21" s="10">
        <v>2939909.5</v>
      </c>
      <c r="D21" s="10"/>
      <c r="E21" s="10">
        <v>70434</v>
      </c>
      <c r="F21" s="10"/>
      <c r="G21" s="7" t="s">
        <v>228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229</v>
      </c>
      <c r="C22" s="10">
        <v>786604.28</v>
      </c>
      <c r="D22" s="10"/>
      <c r="E22" s="10">
        <v>185928</v>
      </c>
      <c r="F22" s="10"/>
      <c r="G22" s="7" t="s">
        <v>230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231</v>
      </c>
      <c r="C23" s="10">
        <v>100000</v>
      </c>
      <c r="D23" s="10"/>
      <c r="E23" s="10">
        <v>5879819</v>
      </c>
      <c r="F23" s="10"/>
      <c r="G23" s="7" t="s">
        <v>232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233</v>
      </c>
      <c r="C24" s="10">
        <v>4219165.54</v>
      </c>
      <c r="D24" s="10"/>
      <c r="E24" s="10">
        <v>1573208</v>
      </c>
      <c r="F24" s="10"/>
      <c r="G24" s="7" t="s">
        <v>234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235</v>
      </c>
      <c r="C25" s="10">
        <v>19166842.640000001</v>
      </c>
      <c r="D25" s="10"/>
      <c r="E25" s="10">
        <v>200000</v>
      </c>
      <c r="F25" s="10"/>
      <c r="G25" s="7" t="s">
        <v>236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76</v>
      </c>
      <c r="C26" s="10">
        <v>-2966041.3899999997</v>
      </c>
      <c r="D26" s="10"/>
      <c r="E26" s="10">
        <v>8438331</v>
      </c>
      <c r="F26" s="10"/>
      <c r="G26" s="7" t="s">
        <v>237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238</v>
      </c>
      <c r="C27" s="10">
        <v>1067121.25</v>
      </c>
      <c r="D27" s="10"/>
      <c r="E27" s="10">
        <v>38333686</v>
      </c>
      <c r="F27" s="10"/>
      <c r="G27" s="7" t="s">
        <v>239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78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79</v>
      </c>
      <c r="C29" s="10">
        <v>139593.44</v>
      </c>
      <c r="D29" s="10"/>
      <c r="E29" s="10">
        <v>2134242</v>
      </c>
      <c r="F29" s="10"/>
      <c r="G29" s="7" t="s">
        <v>240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80</v>
      </c>
      <c r="C30" s="10">
        <v>782.72</v>
      </c>
      <c r="D30" s="10"/>
      <c r="E30" s="10">
        <v>51943</v>
      </c>
      <c r="F30" s="10"/>
      <c r="G30" s="7" t="s">
        <v>241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81</v>
      </c>
      <c r="C31" s="10">
        <v>-1213030.6500000001</v>
      </c>
      <c r="D31" s="10"/>
      <c r="E31" s="10">
        <v>279187</v>
      </c>
      <c r="F31" s="10"/>
      <c r="G31" s="7" t="s">
        <v>242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82</v>
      </c>
      <c r="C32" s="10">
        <v>4083055.73</v>
      </c>
      <c r="D32" s="10"/>
      <c r="E32" s="10">
        <v>1566</v>
      </c>
      <c r="F32" s="10"/>
      <c r="G32" s="7" t="s">
        <v>83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77</v>
      </c>
      <c r="C33" s="10">
        <v>4083055.73</v>
      </c>
      <c r="D33" s="10"/>
      <c r="E33" s="10">
        <v>0</v>
      </c>
      <c r="F33" s="10"/>
      <c r="G33" s="7" t="s">
        <v>243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84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85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86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87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88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89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244</v>
      </c>
      <c r="C40" s="10">
        <v>1962559.6</v>
      </c>
      <c r="D40" s="10"/>
      <c r="E40" s="10">
        <v>827366</v>
      </c>
      <c r="F40" s="10"/>
      <c r="G40" s="7" t="s">
        <v>245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246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247</v>
      </c>
      <c r="C42" s="11">
        <v>16145765.66</v>
      </c>
      <c r="D42" s="10"/>
      <c r="E42" s="11">
        <v>4319473</v>
      </c>
      <c r="F42" s="10"/>
      <c r="G42" s="7" t="s">
        <v>248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249</v>
      </c>
      <c r="C43" s="11">
        <v>679052.34</v>
      </c>
      <c r="D43" s="10"/>
      <c r="E43" s="11">
        <v>873800</v>
      </c>
      <c r="F43" s="10"/>
      <c r="G43" s="7" t="s">
        <v>250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90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91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92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93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251</v>
      </c>
      <c r="C48" s="10">
        <v>250000</v>
      </c>
      <c r="D48" s="10"/>
      <c r="E48" s="10">
        <v>468495</v>
      </c>
      <c r="F48" s="10"/>
      <c r="G48" s="7" t="s">
        <v>252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94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210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211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20" t="s">
        <v>2</v>
      </c>
      <c r="C57" s="120"/>
      <c r="D57" s="120"/>
      <c r="E57" s="120"/>
      <c r="F57" s="120"/>
    </row>
    <row r="58" spans="2:12" x14ac:dyDescent="0.3">
      <c r="B58" s="120" t="s">
        <v>204</v>
      </c>
      <c r="C58" s="120"/>
      <c r="D58" s="120"/>
      <c r="E58" s="120"/>
      <c r="F58" s="120"/>
    </row>
    <row r="59" spans="2:12" x14ac:dyDescent="0.3">
      <c r="B59" s="120" t="str">
        <f>B3</f>
        <v>Al 31 DE ENERO 2023</v>
      </c>
      <c r="C59" s="120"/>
      <c r="D59" s="120"/>
      <c r="E59" s="120"/>
      <c r="F59" s="120"/>
    </row>
    <row r="60" spans="2:12" x14ac:dyDescent="0.3">
      <c r="B60" s="120" t="s">
        <v>4</v>
      </c>
      <c r="C60" s="120"/>
      <c r="D60" s="120"/>
      <c r="E60" s="120"/>
      <c r="F60" s="120"/>
    </row>
    <row r="61" spans="2:12" x14ac:dyDescent="0.3">
      <c r="B61" s="18"/>
      <c r="C61" s="121" t="s">
        <v>206</v>
      </c>
      <c r="D61" s="121"/>
      <c r="E61" s="121" t="s">
        <v>207</v>
      </c>
      <c r="F61" s="121"/>
    </row>
    <row r="62" spans="2:12" x14ac:dyDescent="0.3">
      <c r="B62" s="19" t="s">
        <v>95</v>
      </c>
      <c r="C62" s="4" t="s">
        <v>208</v>
      </c>
      <c r="D62" s="4" t="s">
        <v>209</v>
      </c>
      <c r="E62" s="4" t="s">
        <v>208</v>
      </c>
      <c r="F62" s="4" t="s">
        <v>209</v>
      </c>
      <c r="H62" s="44" t="s">
        <v>217</v>
      </c>
      <c r="I62" s="44" t="s">
        <v>218</v>
      </c>
    </row>
    <row r="63" spans="2:12" x14ac:dyDescent="0.3">
      <c r="B63" s="5" t="s">
        <v>6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96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253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254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97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255</v>
      </c>
      <c r="C68" s="10">
        <v>14555035.560000001</v>
      </c>
      <c r="D68" s="10"/>
      <c r="E68" s="10">
        <v>14555156.439999999</v>
      </c>
      <c r="F68" s="10"/>
      <c r="G68" s="7" t="s">
        <v>256</v>
      </c>
      <c r="H68" s="41">
        <v>14555156</v>
      </c>
      <c r="I68" s="40">
        <v>14555036</v>
      </c>
    </row>
    <row r="69" spans="2:9" x14ac:dyDescent="0.3">
      <c r="B69" s="8" t="s">
        <v>98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99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100</v>
      </c>
      <c r="C71" s="20">
        <v>9119792.3699999992</v>
      </c>
      <c r="D71" s="10"/>
      <c r="E71" s="20">
        <v>9119791.6300000008</v>
      </c>
      <c r="F71" s="10"/>
      <c r="G71" s="7" t="s">
        <v>257</v>
      </c>
      <c r="H71" s="41">
        <v>9119792</v>
      </c>
      <c r="I71" s="40">
        <v>9119792</v>
      </c>
    </row>
    <row r="72" spans="2:9" x14ac:dyDescent="0.3">
      <c r="B72" s="8" t="s">
        <v>101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102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103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75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258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259</v>
      </c>
      <c r="C77" s="10">
        <v>472170.82</v>
      </c>
      <c r="D77" s="10"/>
      <c r="E77" s="10">
        <v>472171.18</v>
      </c>
      <c r="F77" s="10"/>
      <c r="G77" s="7" t="s">
        <v>260</v>
      </c>
      <c r="H77" s="41">
        <v>472171</v>
      </c>
      <c r="I77" s="40">
        <v>472171</v>
      </c>
    </row>
    <row r="78" spans="2:9" x14ac:dyDescent="0.3">
      <c r="B78" s="8" t="s">
        <v>104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261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105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106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107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108</v>
      </c>
      <c r="C83" s="10">
        <v>61666669</v>
      </c>
      <c r="D83" s="11"/>
      <c r="E83" s="10">
        <v>61666669</v>
      </c>
      <c r="F83" s="11"/>
      <c r="G83" s="7" t="s">
        <v>262</v>
      </c>
      <c r="H83" s="41">
        <v>61666669</v>
      </c>
      <c r="I83" s="40">
        <v>61666669</v>
      </c>
    </row>
    <row r="84" spans="2:9" x14ac:dyDescent="0.3">
      <c r="B84" s="8" t="s">
        <v>109</v>
      </c>
      <c r="C84" s="10">
        <v>41999999</v>
      </c>
      <c r="D84" s="11"/>
      <c r="E84" s="10">
        <v>42000011</v>
      </c>
      <c r="F84" s="11"/>
      <c r="G84" s="7" t="s">
        <v>263</v>
      </c>
      <c r="H84" s="41">
        <v>42000011</v>
      </c>
      <c r="I84" s="40">
        <v>41999999</v>
      </c>
    </row>
    <row r="85" spans="2:9" x14ac:dyDescent="0.3">
      <c r="B85" s="8" t="s">
        <v>110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212</v>
      </c>
      <c r="C86" s="10">
        <v>206121.41</v>
      </c>
      <c r="D86" s="11"/>
      <c r="E86" s="10">
        <v>178912.59</v>
      </c>
      <c r="F86" s="11"/>
      <c r="G86" s="7" t="s">
        <v>264</v>
      </c>
      <c r="H86" s="41">
        <v>178913</v>
      </c>
      <c r="I86" s="40">
        <v>206121</v>
      </c>
    </row>
    <row r="87" spans="2:9" x14ac:dyDescent="0.3">
      <c r="B87" s="8" t="s">
        <v>111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112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113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114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265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213</v>
      </c>
      <c r="C92" s="20">
        <v>0</v>
      </c>
      <c r="D92" s="11"/>
      <c r="E92" s="20">
        <v>0</v>
      </c>
      <c r="F92" s="11"/>
      <c r="G92" s="7" t="s">
        <v>266</v>
      </c>
      <c r="H92" s="41">
        <v>0</v>
      </c>
      <c r="I92" s="40">
        <v>0</v>
      </c>
    </row>
    <row r="93" spans="2:9" x14ac:dyDescent="0.3">
      <c r="B93" s="8" t="s">
        <v>267</v>
      </c>
      <c r="C93" s="10">
        <v>0</v>
      </c>
      <c r="D93" s="10"/>
      <c r="E93" s="10">
        <v>0</v>
      </c>
      <c r="F93" s="10"/>
      <c r="G93" s="7" t="s">
        <v>268</v>
      </c>
      <c r="H93" s="41">
        <v>0</v>
      </c>
      <c r="I93" s="40">
        <v>0</v>
      </c>
    </row>
    <row r="94" spans="2:9" x14ac:dyDescent="0.3">
      <c r="B94" s="8" t="s">
        <v>269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115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116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117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118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119</v>
      </c>
      <c r="C99" s="20">
        <v>3000000</v>
      </c>
      <c r="D99" s="23"/>
      <c r="E99" s="20">
        <v>3000000</v>
      </c>
      <c r="F99" s="23"/>
      <c r="G99" s="7" t="s">
        <v>270</v>
      </c>
      <c r="H99" s="41">
        <v>3000000</v>
      </c>
      <c r="I99" s="40">
        <v>3000000</v>
      </c>
    </row>
    <row r="100" spans="2:9" x14ac:dyDescent="0.3">
      <c r="B100" s="8" t="s">
        <v>120</v>
      </c>
      <c r="C100" s="20">
        <v>8122.13</v>
      </c>
      <c r="D100" s="23"/>
      <c r="E100" s="20">
        <v>8121.87</v>
      </c>
      <c r="G100" s="7" t="s">
        <v>271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20" t="s">
        <v>2</v>
      </c>
      <c r="C114" s="120"/>
      <c r="D114" s="120"/>
      <c r="E114" s="120"/>
      <c r="F114" s="120"/>
    </row>
    <row r="115" spans="2:9" x14ac:dyDescent="0.3">
      <c r="B115" s="120" t="s">
        <v>204</v>
      </c>
      <c r="C115" s="120"/>
      <c r="D115" s="120"/>
      <c r="E115" s="120"/>
      <c r="F115" s="120"/>
    </row>
    <row r="116" spans="2:9" x14ac:dyDescent="0.3">
      <c r="B116" s="120" t="str">
        <f>B3</f>
        <v>Al 31 DE ENERO 2023</v>
      </c>
      <c r="C116" s="120"/>
      <c r="D116" s="120"/>
      <c r="E116" s="120"/>
      <c r="F116" s="120"/>
    </row>
    <row r="117" spans="2:9" x14ac:dyDescent="0.3">
      <c r="B117" s="120" t="s">
        <v>4</v>
      </c>
      <c r="C117" s="120"/>
      <c r="D117" s="120"/>
      <c r="E117" s="120"/>
      <c r="F117" s="120"/>
    </row>
    <row r="118" spans="2:9" x14ac:dyDescent="0.3">
      <c r="B118" s="18"/>
      <c r="C118" s="121" t="s">
        <v>206</v>
      </c>
      <c r="D118" s="121"/>
      <c r="E118" s="121" t="s">
        <v>207</v>
      </c>
      <c r="F118" s="121"/>
    </row>
    <row r="119" spans="2:9" x14ac:dyDescent="0.3">
      <c r="B119" s="27" t="s">
        <v>95</v>
      </c>
      <c r="C119" s="4" t="s">
        <v>208</v>
      </c>
      <c r="D119" s="4" t="s">
        <v>209</v>
      </c>
      <c r="E119" s="4" t="s">
        <v>208</v>
      </c>
      <c r="F119" s="4" t="s">
        <v>209</v>
      </c>
    </row>
    <row r="120" spans="2:9" x14ac:dyDescent="0.3">
      <c r="B120" s="8" t="s">
        <v>121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272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122</v>
      </c>
      <c r="C122" s="20">
        <v>85553.51</v>
      </c>
      <c r="D122" s="11"/>
      <c r="E122" s="20">
        <v>85554.49</v>
      </c>
      <c r="F122" s="11"/>
      <c r="G122" s="7" t="s">
        <v>123</v>
      </c>
      <c r="H122" s="41">
        <v>85554</v>
      </c>
      <c r="I122" s="40">
        <v>85554</v>
      </c>
    </row>
    <row r="123" spans="2:9" x14ac:dyDescent="0.3">
      <c r="B123" s="8" t="s">
        <v>124</v>
      </c>
      <c r="C123" s="20">
        <v>4372167.1500000004</v>
      </c>
      <c r="D123" s="11"/>
      <c r="E123" s="20">
        <v>4372166.8499999996</v>
      </c>
      <c r="F123" s="11"/>
      <c r="G123" s="7" t="s">
        <v>125</v>
      </c>
      <c r="H123" s="41">
        <v>4372167</v>
      </c>
      <c r="I123" s="40">
        <v>4372167</v>
      </c>
    </row>
    <row r="124" spans="2:9" x14ac:dyDescent="0.3">
      <c r="B124" s="8" t="s">
        <v>126</v>
      </c>
      <c r="C124" s="20">
        <v>709167.26</v>
      </c>
      <c r="D124" s="11"/>
      <c r="E124" s="20">
        <v>709166.74</v>
      </c>
      <c r="F124" s="11"/>
      <c r="G124" s="7" t="s">
        <v>127</v>
      </c>
      <c r="H124" s="41">
        <v>709167</v>
      </c>
      <c r="I124" s="40">
        <v>709167</v>
      </c>
    </row>
    <row r="125" spans="2:9" x14ac:dyDescent="0.3">
      <c r="B125" s="8" t="s">
        <v>128</v>
      </c>
      <c r="C125" s="10">
        <v>8108906</v>
      </c>
      <c r="D125" s="10"/>
      <c r="E125" s="10">
        <v>0</v>
      </c>
      <c r="F125" s="10"/>
      <c r="G125" s="7" t="s">
        <v>129</v>
      </c>
      <c r="H125" s="41">
        <v>4054453</v>
      </c>
      <c r="I125" s="40">
        <v>4054453</v>
      </c>
    </row>
    <row r="126" spans="2:9" x14ac:dyDescent="0.3">
      <c r="B126" s="8" t="s">
        <v>130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131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132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133</v>
      </c>
      <c r="C129" s="20">
        <v>1741507.42</v>
      </c>
      <c r="D129" s="10"/>
      <c r="E129" s="20">
        <v>1771506.58</v>
      </c>
      <c r="F129" s="10"/>
      <c r="G129" s="7" t="s">
        <v>273</v>
      </c>
      <c r="H129" s="41">
        <v>1771507</v>
      </c>
      <c r="I129" s="40">
        <v>1741507</v>
      </c>
    </row>
    <row r="130" spans="2:9" x14ac:dyDescent="0.3">
      <c r="B130" s="8" t="s">
        <v>134</v>
      </c>
      <c r="C130" s="20">
        <v>350000</v>
      </c>
      <c r="D130" s="11"/>
      <c r="E130" s="20">
        <v>350000</v>
      </c>
      <c r="F130" s="11"/>
      <c r="G130" s="7" t="s">
        <v>274</v>
      </c>
      <c r="H130" s="41">
        <v>350000</v>
      </c>
      <c r="I130" s="40">
        <v>350000</v>
      </c>
    </row>
    <row r="131" spans="2:9" x14ac:dyDescent="0.3">
      <c r="B131" s="8" t="s">
        <v>135</v>
      </c>
      <c r="C131" s="20">
        <v>4378332.6500000004</v>
      </c>
      <c r="D131" s="11"/>
      <c r="E131" s="20">
        <v>4378333.3499999996</v>
      </c>
      <c r="F131" s="11"/>
      <c r="G131" s="7" t="s">
        <v>275</v>
      </c>
      <c r="H131" s="41">
        <v>4378333</v>
      </c>
      <c r="I131" s="40">
        <v>4378333</v>
      </c>
    </row>
    <row r="132" spans="2:9" x14ac:dyDescent="0.3">
      <c r="B132" s="8" t="s">
        <v>136</v>
      </c>
      <c r="C132" s="20">
        <v>839118.13</v>
      </c>
      <c r="D132" s="11"/>
      <c r="E132" s="20">
        <v>839117.87</v>
      </c>
      <c r="F132" s="11"/>
      <c r="G132" s="7" t="s">
        <v>276</v>
      </c>
      <c r="H132" s="41">
        <v>839118</v>
      </c>
      <c r="I132" s="40">
        <v>839118</v>
      </c>
    </row>
    <row r="133" spans="2:9" x14ac:dyDescent="0.3">
      <c r="B133" s="8" t="s">
        <v>137</v>
      </c>
      <c r="C133" s="20">
        <v>45192.33</v>
      </c>
      <c r="D133" s="11"/>
      <c r="E133" s="20">
        <v>48191.67</v>
      </c>
      <c r="F133" s="11"/>
      <c r="G133" s="7" t="s">
        <v>277</v>
      </c>
      <c r="H133" s="41">
        <v>48192</v>
      </c>
      <c r="I133" s="40">
        <v>45192</v>
      </c>
    </row>
    <row r="134" spans="2:9" x14ac:dyDescent="0.3">
      <c r="B134" s="8" t="s">
        <v>138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278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139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140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141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142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143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144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145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146</v>
      </c>
      <c r="C143" s="20">
        <v>277468.69</v>
      </c>
      <c r="D143" s="11"/>
      <c r="E143" s="20">
        <v>266269.31</v>
      </c>
      <c r="F143" s="11"/>
      <c r="G143" s="7" t="s">
        <v>279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280</v>
      </c>
      <c r="C144" s="20">
        <v>8408.8799999999992</v>
      </c>
      <c r="D144" s="10"/>
      <c r="E144" s="20">
        <v>8409.1200000000008</v>
      </c>
      <c r="F144" s="10"/>
      <c r="G144" s="7" t="s">
        <v>281</v>
      </c>
      <c r="H144" s="41">
        <v>8409</v>
      </c>
      <c r="I144" s="40">
        <v>8409</v>
      </c>
    </row>
    <row r="145" spans="2:9" x14ac:dyDescent="0.3">
      <c r="B145" s="8" t="s">
        <v>147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148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149</v>
      </c>
      <c r="C147" s="20">
        <v>290672.21999999997</v>
      </c>
      <c r="D147" s="11"/>
      <c r="E147" s="20">
        <v>296471.78000000003</v>
      </c>
      <c r="F147" s="11"/>
      <c r="G147" s="7" t="s">
        <v>282</v>
      </c>
      <c r="H147" s="41">
        <v>296472</v>
      </c>
      <c r="I147" s="40">
        <v>290672</v>
      </c>
    </row>
    <row r="148" spans="2:9" x14ac:dyDescent="0.3">
      <c r="B148" s="8" t="s">
        <v>150</v>
      </c>
      <c r="C148" s="20">
        <v>214589.22999999998</v>
      </c>
      <c r="D148" s="11"/>
      <c r="E148" s="20">
        <v>211588.77000000002</v>
      </c>
      <c r="F148" s="11"/>
      <c r="G148" s="7" t="s">
        <v>283</v>
      </c>
      <c r="H148" s="41">
        <v>211589</v>
      </c>
      <c r="I148" s="40">
        <v>214589</v>
      </c>
    </row>
    <row r="149" spans="2:9" x14ac:dyDescent="0.3">
      <c r="B149" s="8" t="s">
        <v>151</v>
      </c>
      <c r="C149" s="20">
        <v>318756.86</v>
      </c>
      <c r="D149" s="11"/>
      <c r="E149" s="20">
        <v>218757.14</v>
      </c>
      <c r="F149" s="11"/>
      <c r="G149" s="7" t="s">
        <v>284</v>
      </c>
      <c r="H149" s="41">
        <v>218757</v>
      </c>
      <c r="I149" s="40">
        <v>318757</v>
      </c>
    </row>
    <row r="150" spans="2:9" x14ac:dyDescent="0.3">
      <c r="B150" s="8" t="s">
        <v>152</v>
      </c>
      <c r="C150" s="20">
        <v>95953.849999999991</v>
      </c>
      <c r="D150" s="11"/>
      <c r="E150" s="20">
        <v>100954.15000000001</v>
      </c>
      <c r="F150" s="11"/>
      <c r="G150" s="7" t="s">
        <v>285</v>
      </c>
      <c r="H150" s="41">
        <v>100954</v>
      </c>
      <c r="I150" s="40">
        <v>95954</v>
      </c>
    </row>
    <row r="151" spans="2:9" x14ac:dyDescent="0.3">
      <c r="B151" s="8" t="s">
        <v>153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154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155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156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157</v>
      </c>
      <c r="C155" s="20">
        <v>2426667.02</v>
      </c>
      <c r="D155" s="11"/>
      <c r="E155" s="20">
        <v>2421094.98</v>
      </c>
      <c r="F155" s="11"/>
      <c r="G155" s="7" t="s">
        <v>214</v>
      </c>
      <c r="H155" s="41">
        <v>2421094</v>
      </c>
      <c r="I155" s="40">
        <v>2426668</v>
      </c>
    </row>
    <row r="156" spans="2:9" x14ac:dyDescent="0.3">
      <c r="B156" s="8" t="s">
        <v>158</v>
      </c>
      <c r="C156" s="20">
        <v>1500</v>
      </c>
      <c r="D156" s="11"/>
      <c r="E156" s="20">
        <v>1500</v>
      </c>
      <c r="F156" s="11"/>
      <c r="G156" s="7" t="s">
        <v>215</v>
      </c>
      <c r="H156" s="41">
        <v>1500</v>
      </c>
      <c r="I156" s="40">
        <v>1500</v>
      </c>
    </row>
    <row r="157" spans="2:9" x14ac:dyDescent="0.3">
      <c r="B157" s="8" t="s">
        <v>159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160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161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162</v>
      </c>
      <c r="C160" s="20">
        <v>187564.48</v>
      </c>
      <c r="D160" s="30"/>
      <c r="E160" s="20">
        <v>187563.51999999999</v>
      </c>
      <c r="F160" s="38"/>
      <c r="G160" s="3" t="s">
        <v>163</v>
      </c>
      <c r="H160" s="41">
        <v>187564</v>
      </c>
      <c r="I160" s="40">
        <v>187564</v>
      </c>
    </row>
    <row r="161" spans="2:9" x14ac:dyDescent="0.3">
      <c r="B161" s="29" t="s">
        <v>164</v>
      </c>
      <c r="C161" s="20">
        <v>346299.98</v>
      </c>
      <c r="D161" s="30"/>
      <c r="E161" s="20">
        <v>346300.02</v>
      </c>
      <c r="F161" s="38"/>
      <c r="G161" s="3" t="s">
        <v>165</v>
      </c>
      <c r="H161" s="41">
        <v>346300</v>
      </c>
      <c r="I161" s="40">
        <v>346300</v>
      </c>
    </row>
    <row r="162" spans="2:9" x14ac:dyDescent="0.3">
      <c r="B162" s="29" t="s">
        <v>286</v>
      </c>
      <c r="C162" s="9">
        <v>889354.64</v>
      </c>
      <c r="D162" s="31"/>
      <c r="E162" s="9">
        <v>892355.36</v>
      </c>
      <c r="F162" s="39"/>
      <c r="G162" s="3" t="s">
        <v>166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167</v>
      </c>
      <c r="C163" s="20">
        <v>848199.64</v>
      </c>
      <c r="D163" s="11"/>
      <c r="E163" s="20">
        <v>850200.36</v>
      </c>
      <c r="F163" s="37"/>
      <c r="G163" s="3" t="s">
        <v>168</v>
      </c>
      <c r="H163" s="41">
        <v>850200</v>
      </c>
      <c r="I163" s="40">
        <v>848200</v>
      </c>
    </row>
    <row r="164" spans="2:9" x14ac:dyDescent="0.3">
      <c r="B164" s="8" t="s">
        <v>169</v>
      </c>
      <c r="C164" s="20">
        <v>41155</v>
      </c>
      <c r="D164" s="11"/>
      <c r="E164" s="20">
        <v>42155</v>
      </c>
      <c r="F164" s="37"/>
      <c r="G164" s="3" t="s">
        <v>170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20" t="s">
        <v>2</v>
      </c>
      <c r="C171" s="120"/>
      <c r="D171" s="120"/>
      <c r="E171" s="120"/>
      <c r="F171" s="120"/>
    </row>
    <row r="172" spans="2:9" x14ac:dyDescent="0.3">
      <c r="B172" s="120" t="s">
        <v>204</v>
      </c>
      <c r="C172" s="120"/>
      <c r="D172" s="120"/>
      <c r="E172" s="120"/>
      <c r="F172" s="120"/>
    </row>
    <row r="173" spans="2:9" x14ac:dyDescent="0.3">
      <c r="B173" s="120" t="str">
        <f>B3</f>
        <v>Al 31 DE ENERO 2023</v>
      </c>
      <c r="C173" s="120"/>
      <c r="D173" s="120"/>
      <c r="E173" s="120"/>
      <c r="F173" s="120"/>
    </row>
    <row r="174" spans="2:9" x14ac:dyDescent="0.3">
      <c r="B174" s="120" t="s">
        <v>4</v>
      </c>
      <c r="C174" s="120"/>
      <c r="D174" s="120"/>
      <c r="E174" s="120"/>
      <c r="F174" s="120"/>
    </row>
    <row r="175" spans="2:9" x14ac:dyDescent="0.3">
      <c r="B175" s="28"/>
      <c r="C175" s="121" t="s">
        <v>206</v>
      </c>
      <c r="D175" s="121"/>
      <c r="E175" s="121" t="s">
        <v>207</v>
      </c>
      <c r="F175" s="121"/>
    </row>
    <row r="176" spans="2:9" x14ac:dyDescent="0.3">
      <c r="B176" s="27" t="s">
        <v>95</v>
      </c>
      <c r="C176" s="4" t="s">
        <v>208</v>
      </c>
      <c r="D176" s="4" t="s">
        <v>209</v>
      </c>
      <c r="E176" s="4" t="s">
        <v>208</v>
      </c>
      <c r="F176" s="4" t="s">
        <v>209</v>
      </c>
    </row>
    <row r="177" spans="2:9" x14ac:dyDescent="0.3">
      <c r="B177" s="8" t="s">
        <v>171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172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173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287</v>
      </c>
      <c r="H179" s="41">
        <v>719240</v>
      </c>
      <c r="I179" s="40">
        <v>719240</v>
      </c>
    </row>
    <row r="180" spans="2:9" x14ac:dyDescent="0.3">
      <c r="B180" s="8" t="s">
        <v>288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174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289</v>
      </c>
      <c r="H181" s="41">
        <v>2588157</v>
      </c>
      <c r="I181" s="40">
        <v>2588157</v>
      </c>
    </row>
    <row r="182" spans="2:9" x14ac:dyDescent="0.3">
      <c r="B182" s="8" t="s">
        <v>175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290</v>
      </c>
      <c r="H182" s="41">
        <v>1221020</v>
      </c>
      <c r="I182" s="40">
        <v>1221020</v>
      </c>
    </row>
    <row r="183" spans="2:9" x14ac:dyDescent="0.3">
      <c r="B183" s="8" t="s">
        <v>176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291</v>
      </c>
      <c r="H183" s="41">
        <v>841124</v>
      </c>
      <c r="I183" s="40">
        <v>841124</v>
      </c>
    </row>
    <row r="184" spans="2:9" x14ac:dyDescent="0.3">
      <c r="B184" s="8" t="s">
        <v>292</v>
      </c>
      <c r="C184" s="20">
        <v>875</v>
      </c>
      <c r="D184" s="10">
        <v>0</v>
      </c>
      <c r="E184" s="20">
        <v>875</v>
      </c>
      <c r="F184" s="10">
        <v>0</v>
      </c>
      <c r="G184" s="7" t="s">
        <v>293</v>
      </c>
      <c r="H184" s="41">
        <v>875</v>
      </c>
      <c r="I184" s="40">
        <v>875</v>
      </c>
    </row>
    <row r="185" spans="2:9" x14ac:dyDescent="0.3">
      <c r="B185" s="8" t="s">
        <v>294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177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178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179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180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181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295</v>
      </c>
      <c r="H190" s="41">
        <v>976056</v>
      </c>
      <c r="I190" s="40">
        <v>975556</v>
      </c>
    </row>
    <row r="191" spans="2:9" x14ac:dyDescent="0.3">
      <c r="B191" s="8" t="s">
        <v>182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296</v>
      </c>
      <c r="H191" s="41">
        <v>276774</v>
      </c>
      <c r="I191" s="40">
        <v>276774</v>
      </c>
    </row>
    <row r="192" spans="2:9" x14ac:dyDescent="0.3">
      <c r="B192" s="8" t="s">
        <v>183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297</v>
      </c>
      <c r="H192" s="41">
        <v>14754</v>
      </c>
      <c r="I192" s="40">
        <v>14754</v>
      </c>
    </row>
    <row r="193" spans="2:9" x14ac:dyDescent="0.3">
      <c r="B193" s="8" t="s">
        <v>184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185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186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187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298</v>
      </c>
      <c r="H196" s="41">
        <v>201154</v>
      </c>
      <c r="I196" s="40">
        <v>199494</v>
      </c>
    </row>
    <row r="197" spans="2:9" x14ac:dyDescent="0.3">
      <c r="B197" s="8" t="s">
        <v>188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299</v>
      </c>
      <c r="H197" s="41">
        <v>723337</v>
      </c>
      <c r="I197" s="40">
        <v>773333</v>
      </c>
    </row>
    <row r="198" spans="2:9" x14ac:dyDescent="0.3">
      <c r="B198" s="8" t="s">
        <v>300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301</v>
      </c>
      <c r="H198" s="41">
        <v>225000</v>
      </c>
      <c r="I198" s="40">
        <v>225000</v>
      </c>
    </row>
    <row r="199" spans="2:9" x14ac:dyDescent="0.3">
      <c r="B199" s="8" t="s">
        <v>189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190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191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192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193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302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194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195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303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304</v>
      </c>
      <c r="H207" s="41">
        <v>146639</v>
      </c>
      <c r="I207" s="40">
        <v>146639</v>
      </c>
    </row>
    <row r="208" spans="2:9" x14ac:dyDescent="0.3">
      <c r="B208" s="8" t="s">
        <v>196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305</v>
      </c>
      <c r="H208" s="41">
        <v>13750</v>
      </c>
      <c r="I208" s="40">
        <v>13750</v>
      </c>
    </row>
    <row r="209" spans="2:9" x14ac:dyDescent="0.3">
      <c r="B209" s="8" t="s">
        <v>306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197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307</v>
      </c>
      <c r="H210" s="41">
        <v>8000</v>
      </c>
      <c r="I210" s="40">
        <v>8000</v>
      </c>
    </row>
    <row r="211" spans="2:9" x14ac:dyDescent="0.3">
      <c r="B211" s="8" t="s">
        <v>198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308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309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310</v>
      </c>
      <c r="H213" s="41">
        <v>500000</v>
      </c>
      <c r="I213" s="40">
        <v>500000</v>
      </c>
    </row>
    <row r="214" spans="2:9" x14ac:dyDescent="0.3">
      <c r="B214" s="8" t="s">
        <v>311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216</v>
      </c>
      <c r="H214" s="41">
        <v>78253</v>
      </c>
      <c r="I214" s="40">
        <v>78253</v>
      </c>
    </row>
    <row r="215" spans="2:9" x14ac:dyDescent="0.3">
      <c r="B215" s="8" t="s">
        <v>199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312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200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201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202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203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313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9" sqref="B19"/>
    </sheetView>
  </sheetViews>
  <sheetFormatPr baseColWidth="10" defaultColWidth="11.42578125" defaultRowHeight="15.75" x14ac:dyDescent="0.25"/>
  <cols>
    <col min="1" max="1" width="15.140625" style="47" customWidth="1"/>
    <col min="2" max="2" width="35" style="47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3" t="s">
        <v>314</v>
      </c>
      <c r="B1" s="99" t="s">
        <v>348</v>
      </c>
      <c r="C1" s="79"/>
      <c r="D1" s="114" t="s">
        <v>315</v>
      </c>
      <c r="E1" s="111">
        <v>1</v>
      </c>
      <c r="F1" s="79"/>
      <c r="G1" s="99" t="s">
        <v>316</v>
      </c>
      <c r="H1" s="79"/>
      <c r="I1" s="99" t="s">
        <v>317</v>
      </c>
      <c r="J1" s="79"/>
      <c r="K1" s="99" t="s">
        <v>318</v>
      </c>
      <c r="L1" s="79"/>
      <c r="M1" s="99"/>
      <c r="N1" s="99"/>
      <c r="O1" s="103"/>
      <c r="P1" s="103"/>
      <c r="Q1" s="99"/>
      <c r="R1" s="103"/>
      <c r="S1" s="123" t="s">
        <v>319</v>
      </c>
      <c r="U1" s="112" t="s">
        <v>320</v>
      </c>
    </row>
    <row r="2" spans="1:21" x14ac:dyDescent="0.25">
      <c r="A2" s="84" t="s">
        <v>321</v>
      </c>
      <c r="B2" s="99" t="s">
        <v>348</v>
      </c>
      <c r="C2" s="79"/>
      <c r="D2" s="126" t="s">
        <v>322</v>
      </c>
      <c r="E2" s="127"/>
      <c r="F2" s="79"/>
      <c r="G2" s="99" t="s">
        <v>316</v>
      </c>
      <c r="H2" s="79"/>
      <c r="I2" s="99" t="s">
        <v>317</v>
      </c>
      <c r="J2" s="79"/>
      <c r="K2" s="99" t="s">
        <v>318</v>
      </c>
      <c r="L2" s="79"/>
      <c r="M2" s="99"/>
      <c r="N2" s="99"/>
      <c r="O2" s="99"/>
      <c r="P2" s="99"/>
      <c r="Q2" s="99"/>
      <c r="R2" s="99"/>
      <c r="S2" s="124"/>
      <c r="U2" s="95" t="s">
        <v>320</v>
      </c>
    </row>
    <row r="3" spans="1:21" ht="16.5" thickBot="1" x14ac:dyDescent="0.3">
      <c r="A3" s="84" t="s">
        <v>323</v>
      </c>
      <c r="B3" s="99" t="s">
        <v>348</v>
      </c>
      <c r="C3" s="79"/>
      <c r="D3" s="128"/>
      <c r="E3" s="129"/>
      <c r="F3" s="79"/>
      <c r="G3" s="99" t="s">
        <v>316</v>
      </c>
      <c r="H3" s="79"/>
      <c r="I3" s="99" t="s">
        <v>317</v>
      </c>
      <c r="J3" s="79"/>
      <c r="K3" s="99" t="s">
        <v>318</v>
      </c>
      <c r="L3" s="79"/>
      <c r="M3" s="99"/>
      <c r="N3" s="99"/>
      <c r="O3" s="99"/>
      <c r="P3" s="99"/>
      <c r="Q3" s="99"/>
      <c r="R3" s="99"/>
      <c r="S3" s="124"/>
      <c r="U3" s="95" t="s">
        <v>320</v>
      </c>
    </row>
    <row r="4" spans="1:21" x14ac:dyDescent="0.25">
      <c r="A4" s="84" t="s">
        <v>324</v>
      </c>
      <c r="B4" s="99" t="s">
        <v>348</v>
      </c>
      <c r="C4" s="79"/>
      <c r="D4" s="79"/>
      <c r="E4" s="79"/>
      <c r="F4" s="79"/>
      <c r="G4" s="99" t="s">
        <v>325</v>
      </c>
      <c r="H4" s="79"/>
      <c r="I4" s="99" t="s">
        <v>326</v>
      </c>
      <c r="J4" s="79"/>
      <c r="K4" s="99" t="s">
        <v>327</v>
      </c>
      <c r="L4" s="79"/>
      <c r="M4" s="99"/>
      <c r="N4" s="99"/>
      <c r="O4" s="99"/>
      <c r="P4" s="99"/>
      <c r="Q4" s="99"/>
      <c r="R4" s="99"/>
      <c r="S4" s="124"/>
      <c r="U4" s="95" t="s">
        <v>320</v>
      </c>
    </row>
    <row r="5" spans="1:21" ht="16.5" thickBot="1" x14ac:dyDescent="0.3">
      <c r="A5" s="85" t="s">
        <v>66</v>
      </c>
      <c r="B5" s="100" t="s">
        <v>349</v>
      </c>
      <c r="C5" s="80"/>
      <c r="D5" s="80"/>
      <c r="E5" s="80"/>
      <c r="F5" s="80"/>
      <c r="G5" s="100" t="s">
        <v>325</v>
      </c>
      <c r="H5" s="80"/>
      <c r="I5" s="100" t="s">
        <v>326</v>
      </c>
      <c r="J5" s="80"/>
      <c r="K5" s="100" t="s">
        <v>327</v>
      </c>
      <c r="L5" s="80"/>
      <c r="M5" s="100"/>
      <c r="N5" s="100"/>
      <c r="O5" s="100"/>
      <c r="P5" s="100"/>
      <c r="Q5" s="100"/>
      <c r="R5" s="100"/>
      <c r="S5" s="125"/>
      <c r="U5" s="96" t="s">
        <v>320</v>
      </c>
    </row>
    <row r="6" spans="1:21" x14ac:dyDescent="0.25">
      <c r="A6" s="105" t="s">
        <v>328</v>
      </c>
      <c r="B6" s="106" t="s">
        <v>348</v>
      </c>
      <c r="C6" s="81"/>
      <c r="D6" s="81"/>
      <c r="E6" s="81"/>
      <c r="F6" s="81"/>
      <c r="G6" s="101" t="s">
        <v>316</v>
      </c>
      <c r="H6" s="81"/>
      <c r="I6" s="101" t="s">
        <v>317</v>
      </c>
      <c r="J6" s="81"/>
      <c r="K6" s="101" t="s">
        <v>318</v>
      </c>
      <c r="L6" s="81"/>
      <c r="M6" s="101"/>
      <c r="N6" s="101"/>
      <c r="O6" s="101"/>
      <c r="P6" s="101"/>
      <c r="Q6" s="101"/>
      <c r="R6" s="101"/>
      <c r="U6" s="97" t="s">
        <v>320</v>
      </c>
    </row>
    <row r="7" spans="1:21" x14ac:dyDescent="0.25">
      <c r="A7" s="107" t="s">
        <v>329</v>
      </c>
      <c r="B7" s="106" t="s">
        <v>348</v>
      </c>
      <c r="C7" s="81"/>
      <c r="D7" s="81"/>
      <c r="E7" s="81"/>
      <c r="F7" s="81"/>
      <c r="G7" s="101" t="s">
        <v>316</v>
      </c>
      <c r="H7" s="81"/>
      <c r="I7" s="101" t="s">
        <v>317</v>
      </c>
      <c r="J7" s="81"/>
      <c r="K7" s="101" t="s">
        <v>318</v>
      </c>
      <c r="L7" s="81"/>
      <c r="M7" s="101"/>
      <c r="N7" s="101"/>
      <c r="O7" s="101"/>
      <c r="P7" s="101"/>
      <c r="Q7" s="101"/>
      <c r="R7" s="101"/>
      <c r="U7" s="97" t="s">
        <v>330</v>
      </c>
    </row>
    <row r="8" spans="1:21" x14ac:dyDescent="0.25">
      <c r="A8" s="107" t="s">
        <v>331</v>
      </c>
      <c r="B8" s="106" t="s">
        <v>347</v>
      </c>
      <c r="C8" s="81"/>
      <c r="D8" s="81"/>
      <c r="E8" s="81"/>
      <c r="F8" s="81"/>
      <c r="G8" s="101" t="s">
        <v>325</v>
      </c>
      <c r="H8" s="81"/>
      <c r="I8" s="101" t="s">
        <v>326</v>
      </c>
      <c r="J8" s="81"/>
      <c r="K8" s="101" t="s">
        <v>327</v>
      </c>
      <c r="L8" s="81"/>
      <c r="M8" s="101"/>
      <c r="N8" s="101"/>
      <c r="O8" s="101"/>
      <c r="P8" s="101"/>
      <c r="Q8" s="101"/>
      <c r="R8" s="101"/>
      <c r="U8" s="97" t="s">
        <v>332</v>
      </c>
    </row>
    <row r="9" spans="1:21" x14ac:dyDescent="0.25">
      <c r="A9" s="88">
        <v>20</v>
      </c>
      <c r="B9" s="102" t="s">
        <v>346</v>
      </c>
      <c r="C9" s="82"/>
      <c r="D9" s="82"/>
      <c r="E9" s="82"/>
      <c r="F9" s="82"/>
      <c r="G9" s="102" t="s">
        <v>325</v>
      </c>
      <c r="H9" s="82"/>
      <c r="I9" s="102" t="s">
        <v>326</v>
      </c>
      <c r="J9" s="82"/>
      <c r="K9" s="102" t="s">
        <v>327</v>
      </c>
      <c r="L9" s="82"/>
      <c r="M9" s="102"/>
      <c r="N9" s="102"/>
      <c r="O9" s="102"/>
      <c r="P9" s="102"/>
      <c r="Q9" s="102"/>
      <c r="R9" s="102"/>
      <c r="U9" s="97" t="s">
        <v>320</v>
      </c>
    </row>
    <row r="10" spans="1:21" x14ac:dyDescent="0.25">
      <c r="A10" s="88">
        <v>21</v>
      </c>
      <c r="B10" s="102" t="s">
        <v>346</v>
      </c>
      <c r="C10" s="82"/>
      <c r="D10" s="82"/>
      <c r="E10" s="82"/>
      <c r="F10" s="82"/>
      <c r="G10" s="102" t="s">
        <v>325</v>
      </c>
      <c r="H10" s="82"/>
      <c r="I10" s="102" t="s">
        <v>326</v>
      </c>
      <c r="J10" s="82"/>
      <c r="K10" s="102" t="s">
        <v>327</v>
      </c>
      <c r="L10" s="82"/>
      <c r="M10" s="102"/>
      <c r="N10" s="102"/>
      <c r="O10" s="102"/>
      <c r="P10" s="102"/>
      <c r="Q10" s="102"/>
      <c r="R10" s="102"/>
      <c r="U10" s="97" t="s">
        <v>320</v>
      </c>
    </row>
    <row r="11" spans="1:21" x14ac:dyDescent="0.25">
      <c r="A11" s="88">
        <v>22</v>
      </c>
      <c r="B11" s="102" t="s">
        <v>346</v>
      </c>
      <c r="C11" s="82"/>
      <c r="D11" s="82"/>
      <c r="E11" s="82"/>
      <c r="F11" s="82"/>
      <c r="G11" s="102" t="s">
        <v>325</v>
      </c>
      <c r="H11" s="82"/>
      <c r="I11" s="102" t="s">
        <v>326</v>
      </c>
      <c r="J11" s="82"/>
      <c r="K11" s="102" t="s">
        <v>327</v>
      </c>
      <c r="L11" s="82"/>
      <c r="M11" s="102"/>
      <c r="N11" s="102"/>
      <c r="O11" s="102"/>
      <c r="P11" s="102"/>
      <c r="Q11" s="102"/>
      <c r="R11" s="102"/>
      <c r="U11" s="97" t="s">
        <v>320</v>
      </c>
    </row>
    <row r="12" spans="1:21" x14ac:dyDescent="0.25">
      <c r="A12" s="88">
        <v>23</v>
      </c>
      <c r="B12" s="102" t="s">
        <v>346</v>
      </c>
      <c r="C12" s="82"/>
      <c r="D12" s="82"/>
      <c r="E12" s="82"/>
      <c r="F12" s="82"/>
      <c r="G12" s="102" t="s">
        <v>325</v>
      </c>
      <c r="H12" s="82"/>
      <c r="I12" s="102" t="s">
        <v>326</v>
      </c>
      <c r="J12" s="82"/>
      <c r="K12" s="102" t="s">
        <v>327</v>
      </c>
      <c r="L12" s="82"/>
      <c r="M12" s="102"/>
      <c r="N12" s="102"/>
      <c r="O12" s="102"/>
      <c r="P12" s="102"/>
      <c r="Q12" s="102"/>
      <c r="R12" s="102"/>
      <c r="U12" s="97" t="s">
        <v>320</v>
      </c>
    </row>
    <row r="13" spans="1:21" x14ac:dyDescent="0.25">
      <c r="A13" s="89">
        <v>24</v>
      </c>
      <c r="B13" s="98" t="s">
        <v>347</v>
      </c>
      <c r="C13" s="83"/>
      <c r="D13" s="83"/>
      <c r="E13" s="83"/>
      <c r="F13" s="83"/>
      <c r="G13" s="98" t="s">
        <v>325</v>
      </c>
      <c r="H13" s="83"/>
      <c r="I13" s="98" t="s">
        <v>326</v>
      </c>
      <c r="J13" s="83"/>
      <c r="K13" s="98" t="s">
        <v>327</v>
      </c>
      <c r="L13" s="83"/>
      <c r="M13" s="98"/>
      <c r="N13" s="98"/>
      <c r="O13" s="98"/>
      <c r="P13" s="98"/>
      <c r="Q13" s="98"/>
      <c r="R13" s="98"/>
      <c r="U13" s="97" t="s">
        <v>320</v>
      </c>
    </row>
    <row r="14" spans="1:21" x14ac:dyDescent="0.25">
      <c r="A14" s="89">
        <v>25</v>
      </c>
      <c r="B14" s="98" t="s">
        <v>347</v>
      </c>
      <c r="C14" s="83"/>
      <c r="D14" s="83"/>
      <c r="E14" s="83"/>
      <c r="F14" s="83"/>
      <c r="G14" s="98" t="s">
        <v>325</v>
      </c>
      <c r="H14" s="83"/>
      <c r="I14" s="98" t="s">
        <v>326</v>
      </c>
      <c r="J14" s="83"/>
      <c r="K14" s="98" t="s">
        <v>327</v>
      </c>
      <c r="L14" s="83"/>
      <c r="M14" s="98"/>
      <c r="N14" s="98"/>
      <c r="O14" s="98"/>
      <c r="P14" s="98"/>
      <c r="Q14" s="98"/>
      <c r="R14" s="98"/>
      <c r="U14" s="97" t="s">
        <v>320</v>
      </c>
    </row>
    <row r="15" spans="1:21" x14ac:dyDescent="0.25">
      <c r="A15" s="89">
        <v>26</v>
      </c>
      <c r="B15" s="98" t="s">
        <v>347</v>
      </c>
      <c r="C15" s="83"/>
      <c r="D15" s="83"/>
      <c r="E15" s="83"/>
      <c r="F15" s="83"/>
      <c r="G15" s="98" t="s">
        <v>325</v>
      </c>
      <c r="H15" s="83"/>
      <c r="I15" s="98" t="s">
        <v>326</v>
      </c>
      <c r="J15" s="83"/>
      <c r="K15" s="98" t="s">
        <v>327</v>
      </c>
      <c r="L15" s="83"/>
      <c r="M15" s="98"/>
      <c r="N15" s="98"/>
      <c r="O15" s="98"/>
      <c r="P15" s="98"/>
      <c r="Q15" s="98"/>
      <c r="R15" s="98"/>
      <c r="U15" s="97" t="s">
        <v>320</v>
      </c>
    </row>
    <row r="16" spans="1:21" x14ac:dyDescent="0.25">
      <c r="A16" s="107">
        <v>27</v>
      </c>
      <c r="B16" s="106" t="s">
        <v>347</v>
      </c>
      <c r="C16" s="81"/>
      <c r="D16" s="81"/>
      <c r="E16" s="81"/>
      <c r="F16" s="81"/>
      <c r="G16" s="101" t="s">
        <v>325</v>
      </c>
      <c r="H16" s="81"/>
      <c r="I16" s="101" t="s">
        <v>326</v>
      </c>
      <c r="J16" s="81"/>
      <c r="K16" s="101" t="s">
        <v>327</v>
      </c>
      <c r="L16" s="81"/>
      <c r="M16" s="101"/>
      <c r="N16" s="101"/>
      <c r="O16" s="101"/>
      <c r="P16" s="101"/>
      <c r="Q16" s="101"/>
      <c r="R16" s="101"/>
      <c r="U16" s="97" t="s">
        <v>320</v>
      </c>
    </row>
    <row r="17" spans="1:21" x14ac:dyDescent="0.25">
      <c r="A17" s="89">
        <v>28</v>
      </c>
      <c r="B17" s="89" t="s">
        <v>345</v>
      </c>
      <c r="C17" s="83"/>
      <c r="D17" s="83"/>
      <c r="E17" s="83"/>
      <c r="F17" s="83"/>
      <c r="G17" s="98" t="s">
        <v>325</v>
      </c>
      <c r="H17" s="83"/>
      <c r="I17" s="98" t="s">
        <v>326</v>
      </c>
      <c r="J17" s="83"/>
      <c r="K17" s="98" t="s">
        <v>327</v>
      </c>
      <c r="L17" s="83"/>
      <c r="M17" s="98"/>
      <c r="N17" s="98"/>
      <c r="O17" s="98"/>
      <c r="P17" s="98"/>
      <c r="Q17" s="98"/>
      <c r="R17" s="98"/>
      <c r="U17" s="97" t="s">
        <v>320</v>
      </c>
    </row>
    <row r="18" spans="1:21" x14ac:dyDescent="0.25">
      <c r="A18" s="89">
        <v>29</v>
      </c>
      <c r="B18" s="89" t="s">
        <v>345</v>
      </c>
      <c r="C18" s="83"/>
      <c r="D18" s="83"/>
      <c r="E18" s="83"/>
      <c r="F18" s="83"/>
      <c r="G18" s="98" t="s">
        <v>325</v>
      </c>
      <c r="H18" s="83"/>
      <c r="I18" s="98" t="s">
        <v>326</v>
      </c>
      <c r="J18" s="83"/>
      <c r="K18" s="98" t="s">
        <v>327</v>
      </c>
      <c r="L18" s="83"/>
      <c r="M18" s="98"/>
      <c r="N18" s="98"/>
      <c r="O18" s="98"/>
      <c r="P18" s="98"/>
      <c r="Q18" s="98"/>
      <c r="R18" s="98"/>
      <c r="U18" s="97" t="s">
        <v>320</v>
      </c>
    </row>
    <row r="19" spans="1:21" x14ac:dyDescent="0.25">
      <c r="A19" s="107">
        <v>30</v>
      </c>
      <c r="B19" s="106" t="s">
        <v>348</v>
      </c>
      <c r="C19" s="81"/>
      <c r="D19" s="81"/>
      <c r="E19" s="81"/>
      <c r="F19" s="81"/>
      <c r="G19" s="101" t="s">
        <v>316</v>
      </c>
      <c r="H19" s="81"/>
      <c r="I19" s="101" t="s">
        <v>317</v>
      </c>
      <c r="J19" s="81"/>
      <c r="K19" s="101" t="s">
        <v>318</v>
      </c>
      <c r="L19" s="81"/>
      <c r="M19" s="101"/>
      <c r="N19" s="101"/>
      <c r="O19" s="101"/>
      <c r="P19" s="101"/>
      <c r="Q19" s="101"/>
      <c r="R19" s="101"/>
      <c r="U19" s="97" t="s">
        <v>333</v>
      </c>
    </row>
    <row r="20" spans="1:21" x14ac:dyDescent="0.25">
      <c r="O20" s="78"/>
      <c r="P20" s="78"/>
      <c r="Q20" s="78"/>
      <c r="R20" s="78"/>
    </row>
    <row r="22" spans="1:21" x14ac:dyDescent="0.25">
      <c r="M22" s="94" t="s">
        <v>334</v>
      </c>
    </row>
    <row r="23" spans="1:21" x14ac:dyDescent="0.25">
      <c r="M23" s="90" t="s">
        <v>335</v>
      </c>
    </row>
    <row r="24" spans="1:21" x14ac:dyDescent="0.25">
      <c r="M24" s="91" t="s">
        <v>336</v>
      </c>
    </row>
    <row r="25" spans="1:21" x14ac:dyDescent="0.25">
      <c r="M25" s="92" t="s">
        <v>337</v>
      </c>
    </row>
    <row r="26" spans="1:21" x14ac:dyDescent="0.25">
      <c r="M26" s="93" t="s">
        <v>338</v>
      </c>
    </row>
  </sheetData>
  <mergeCells count="2">
    <mergeCell ref="S1:S5"/>
    <mergeCell ref="D2:E3"/>
  </mergeCells>
  <phoneticPr fontId="31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7" customWidth="1"/>
    <col min="2" max="2" width="28.85546875" style="47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3" t="s">
        <v>314</v>
      </c>
      <c r="B1" s="99" t="s">
        <v>339</v>
      </c>
      <c r="C1" s="79"/>
      <c r="D1" s="79"/>
      <c r="E1" s="79"/>
      <c r="F1" s="79"/>
      <c r="G1" s="99" t="s">
        <v>340</v>
      </c>
      <c r="H1" s="99"/>
      <c r="I1" s="103" t="s">
        <v>341</v>
      </c>
      <c r="J1" s="103"/>
      <c r="K1" s="99" t="s">
        <v>342</v>
      </c>
      <c r="L1" s="103"/>
      <c r="M1" s="123" t="s">
        <v>319</v>
      </c>
      <c r="O1" s="114" t="s">
        <v>315</v>
      </c>
      <c r="P1" s="111">
        <v>1</v>
      </c>
      <c r="R1" s="112" t="s">
        <v>320</v>
      </c>
    </row>
    <row r="2" spans="1:18" ht="19.5" customHeight="1" x14ac:dyDescent="0.25">
      <c r="A2" s="84" t="s">
        <v>321</v>
      </c>
      <c r="B2" s="99" t="s">
        <v>339</v>
      </c>
      <c r="C2" s="79"/>
      <c r="D2" s="79"/>
      <c r="E2" s="79"/>
      <c r="F2" s="79"/>
      <c r="G2" s="99" t="s">
        <v>340</v>
      </c>
      <c r="H2" s="99"/>
      <c r="I2" s="99" t="s">
        <v>341</v>
      </c>
      <c r="J2" s="99"/>
      <c r="K2" s="99" t="s">
        <v>342</v>
      </c>
      <c r="L2" s="99"/>
      <c r="M2" s="124"/>
      <c r="O2" s="126" t="s">
        <v>322</v>
      </c>
      <c r="P2" s="127"/>
      <c r="R2" s="95" t="s">
        <v>320</v>
      </c>
    </row>
    <row r="3" spans="1:18" ht="19.5" customHeight="1" thickBot="1" x14ac:dyDescent="0.3">
      <c r="A3" s="84" t="s">
        <v>323</v>
      </c>
      <c r="B3" s="99" t="s">
        <v>339</v>
      </c>
      <c r="C3" s="79"/>
      <c r="D3" s="79"/>
      <c r="E3" s="79"/>
      <c r="F3" s="79"/>
      <c r="G3" s="99" t="s">
        <v>340</v>
      </c>
      <c r="H3" s="99"/>
      <c r="I3" s="99" t="s">
        <v>341</v>
      </c>
      <c r="J3" s="99"/>
      <c r="K3" s="99" t="s">
        <v>342</v>
      </c>
      <c r="L3" s="99"/>
      <c r="M3" s="124"/>
      <c r="O3" s="128"/>
      <c r="P3" s="129"/>
      <c r="R3" s="95" t="s">
        <v>320</v>
      </c>
    </row>
    <row r="4" spans="1:18" ht="19.5" customHeight="1" x14ac:dyDescent="0.25">
      <c r="A4" s="84" t="s">
        <v>324</v>
      </c>
      <c r="B4" s="99" t="s">
        <v>343</v>
      </c>
      <c r="C4" s="79"/>
      <c r="D4" s="79"/>
      <c r="E4" s="79"/>
      <c r="F4" s="79"/>
      <c r="G4" s="99" t="s">
        <v>340</v>
      </c>
      <c r="H4" s="99"/>
      <c r="I4" s="99" t="s">
        <v>341</v>
      </c>
      <c r="J4" s="99"/>
      <c r="K4" s="99" t="s">
        <v>342</v>
      </c>
      <c r="L4" s="99"/>
      <c r="M4" s="124"/>
      <c r="R4" s="95" t="s">
        <v>320</v>
      </c>
    </row>
    <row r="5" spans="1:18" ht="19.5" customHeight="1" thickBot="1" x14ac:dyDescent="0.3">
      <c r="A5" s="85" t="s">
        <v>66</v>
      </c>
      <c r="B5" s="100" t="s">
        <v>343</v>
      </c>
      <c r="C5" s="80"/>
      <c r="D5" s="80"/>
      <c r="E5" s="80"/>
      <c r="F5" s="80"/>
      <c r="G5" s="100" t="s">
        <v>340</v>
      </c>
      <c r="H5" s="100"/>
      <c r="I5" s="100" t="s">
        <v>341</v>
      </c>
      <c r="J5" s="100"/>
      <c r="K5" s="100" t="s">
        <v>342</v>
      </c>
      <c r="L5" s="100"/>
      <c r="M5" s="125"/>
      <c r="R5" s="96" t="s">
        <v>320</v>
      </c>
    </row>
    <row r="6" spans="1:18" ht="19.5" customHeight="1" x14ac:dyDescent="0.25">
      <c r="A6" s="86" t="s">
        <v>328</v>
      </c>
      <c r="B6" s="101" t="s">
        <v>339</v>
      </c>
      <c r="C6" s="81"/>
      <c r="D6" s="81"/>
      <c r="E6" s="81"/>
      <c r="F6" s="81"/>
      <c r="G6" s="101" t="s">
        <v>340</v>
      </c>
      <c r="H6" s="101"/>
      <c r="I6" s="101" t="s">
        <v>341</v>
      </c>
      <c r="J6" s="101"/>
      <c r="K6" s="101" t="s">
        <v>342</v>
      </c>
      <c r="L6" s="101"/>
      <c r="R6" s="97" t="s">
        <v>320</v>
      </c>
    </row>
    <row r="7" spans="1:18" ht="19.5" customHeight="1" x14ac:dyDescent="0.25">
      <c r="A7" s="87" t="s">
        <v>329</v>
      </c>
      <c r="B7" s="101" t="s">
        <v>339</v>
      </c>
      <c r="C7" s="81"/>
      <c r="D7" s="81"/>
      <c r="E7" s="81"/>
      <c r="F7" s="81"/>
      <c r="G7" s="101" t="s">
        <v>340</v>
      </c>
      <c r="H7" s="101"/>
      <c r="I7" s="101" t="s">
        <v>341</v>
      </c>
      <c r="J7" s="101"/>
      <c r="K7" s="101" t="s">
        <v>342</v>
      </c>
      <c r="L7" s="101"/>
      <c r="R7" s="97" t="s">
        <v>330</v>
      </c>
    </row>
    <row r="8" spans="1:18" ht="19.5" customHeight="1" x14ac:dyDescent="0.25">
      <c r="A8" s="87" t="s">
        <v>331</v>
      </c>
      <c r="B8" s="101" t="s">
        <v>343</v>
      </c>
      <c r="C8" s="81"/>
      <c r="D8" s="81"/>
      <c r="E8" s="81"/>
      <c r="F8" s="81"/>
      <c r="G8" s="101" t="s">
        <v>340</v>
      </c>
      <c r="H8" s="101"/>
      <c r="I8" s="101" t="s">
        <v>341</v>
      </c>
      <c r="J8" s="101"/>
      <c r="K8" s="101" t="s">
        <v>342</v>
      </c>
      <c r="L8" s="101"/>
      <c r="R8" s="97" t="s">
        <v>332</v>
      </c>
    </row>
    <row r="9" spans="1:18" ht="19.5" customHeight="1" x14ac:dyDescent="0.25">
      <c r="A9" s="88">
        <v>20</v>
      </c>
      <c r="B9" s="102" t="s">
        <v>343</v>
      </c>
      <c r="C9" s="82"/>
      <c r="D9" s="82"/>
      <c r="E9" s="82"/>
      <c r="F9" s="82"/>
      <c r="G9" s="102" t="s">
        <v>340</v>
      </c>
      <c r="H9" s="102"/>
      <c r="I9" s="102" t="s">
        <v>341</v>
      </c>
      <c r="J9" s="102"/>
      <c r="K9" s="102" t="s">
        <v>342</v>
      </c>
      <c r="L9" s="102"/>
      <c r="R9" s="97" t="s">
        <v>320</v>
      </c>
    </row>
    <row r="10" spans="1:18" ht="19.5" customHeight="1" x14ac:dyDescent="0.25">
      <c r="A10" s="88">
        <v>21</v>
      </c>
      <c r="B10" s="102" t="s">
        <v>343</v>
      </c>
      <c r="C10" s="82"/>
      <c r="D10" s="82"/>
      <c r="E10" s="82"/>
      <c r="F10" s="82"/>
      <c r="G10" s="102" t="s">
        <v>340</v>
      </c>
      <c r="H10" s="102"/>
      <c r="I10" s="102" t="s">
        <v>341</v>
      </c>
      <c r="J10" s="102"/>
      <c r="K10" s="102" t="s">
        <v>342</v>
      </c>
      <c r="L10" s="102"/>
      <c r="R10" s="97" t="s">
        <v>320</v>
      </c>
    </row>
    <row r="11" spans="1:18" ht="19.5" customHeight="1" x14ac:dyDescent="0.25">
      <c r="A11" s="88">
        <v>22</v>
      </c>
      <c r="B11" s="102" t="s">
        <v>343</v>
      </c>
      <c r="C11" s="82"/>
      <c r="D11" s="82"/>
      <c r="E11" s="82"/>
      <c r="F11" s="82"/>
      <c r="G11" s="102" t="s">
        <v>340</v>
      </c>
      <c r="H11" s="102"/>
      <c r="I11" s="102" t="s">
        <v>341</v>
      </c>
      <c r="J11" s="102"/>
      <c r="K11" s="102" t="s">
        <v>342</v>
      </c>
      <c r="L11" s="102"/>
      <c r="R11" s="97" t="s">
        <v>320</v>
      </c>
    </row>
    <row r="12" spans="1:18" ht="19.5" customHeight="1" x14ac:dyDescent="0.25">
      <c r="A12" s="88">
        <v>23</v>
      </c>
      <c r="B12" s="102" t="s">
        <v>343</v>
      </c>
      <c r="C12" s="82"/>
      <c r="D12" s="82"/>
      <c r="E12" s="82"/>
      <c r="F12" s="82"/>
      <c r="G12" s="102" t="s">
        <v>340</v>
      </c>
      <c r="H12" s="102"/>
      <c r="I12" s="102" t="s">
        <v>341</v>
      </c>
      <c r="J12" s="102"/>
      <c r="K12" s="102" t="s">
        <v>342</v>
      </c>
      <c r="L12" s="102"/>
      <c r="R12" s="97" t="s">
        <v>320</v>
      </c>
    </row>
    <row r="13" spans="1:18" ht="19.5" customHeight="1" x14ac:dyDescent="0.25">
      <c r="A13" s="89">
        <v>24</v>
      </c>
      <c r="B13" s="98" t="s">
        <v>343</v>
      </c>
      <c r="C13" s="83"/>
      <c r="D13" s="83"/>
      <c r="E13" s="83"/>
      <c r="F13" s="83"/>
      <c r="G13" s="98" t="s">
        <v>340</v>
      </c>
      <c r="H13" s="98"/>
      <c r="I13" s="98" t="s">
        <v>341</v>
      </c>
      <c r="J13" s="98"/>
      <c r="K13" s="98" t="s">
        <v>342</v>
      </c>
      <c r="L13" s="98"/>
      <c r="R13" s="97" t="s">
        <v>320</v>
      </c>
    </row>
    <row r="14" spans="1:18" ht="19.5" customHeight="1" x14ac:dyDescent="0.25">
      <c r="A14" s="89">
        <v>25</v>
      </c>
      <c r="B14" s="98" t="s">
        <v>343</v>
      </c>
      <c r="C14" s="83"/>
      <c r="D14" s="83"/>
      <c r="E14" s="83"/>
      <c r="F14" s="83"/>
      <c r="G14" s="98" t="s">
        <v>340</v>
      </c>
      <c r="H14" s="98"/>
      <c r="I14" s="98" t="s">
        <v>341</v>
      </c>
      <c r="J14" s="98"/>
      <c r="K14" s="98" t="s">
        <v>342</v>
      </c>
      <c r="L14" s="98"/>
      <c r="R14" s="97" t="s">
        <v>320</v>
      </c>
    </row>
    <row r="15" spans="1:18" ht="19.5" customHeight="1" x14ac:dyDescent="0.25">
      <c r="A15" s="89">
        <v>26</v>
      </c>
      <c r="B15" s="98" t="s">
        <v>343</v>
      </c>
      <c r="C15" s="83"/>
      <c r="D15" s="83"/>
      <c r="E15" s="83"/>
      <c r="F15" s="83"/>
      <c r="G15" s="98" t="s">
        <v>340</v>
      </c>
      <c r="H15" s="98"/>
      <c r="I15" s="98" t="s">
        <v>341</v>
      </c>
      <c r="J15" s="98"/>
      <c r="K15" s="98" t="s">
        <v>342</v>
      </c>
      <c r="L15" s="98"/>
      <c r="R15" s="97" t="s">
        <v>320</v>
      </c>
    </row>
    <row r="16" spans="1:18" ht="19.5" customHeight="1" x14ac:dyDescent="0.25">
      <c r="A16" s="87">
        <v>27</v>
      </c>
      <c r="B16" s="101" t="s">
        <v>343</v>
      </c>
      <c r="C16" s="81"/>
      <c r="D16" s="81"/>
      <c r="E16" s="81"/>
      <c r="F16" s="81"/>
      <c r="G16" s="101" t="s">
        <v>340</v>
      </c>
      <c r="H16" s="101"/>
      <c r="I16" s="101" t="s">
        <v>341</v>
      </c>
      <c r="J16" s="101"/>
      <c r="K16" s="101" t="s">
        <v>342</v>
      </c>
      <c r="L16" s="101"/>
      <c r="R16" s="97" t="s">
        <v>320</v>
      </c>
    </row>
    <row r="17" spans="1:18" ht="19.5" customHeight="1" x14ac:dyDescent="0.25">
      <c r="A17" s="89">
        <v>28</v>
      </c>
      <c r="B17" s="98" t="s">
        <v>343</v>
      </c>
      <c r="C17" s="83"/>
      <c r="D17" s="83"/>
      <c r="E17" s="83"/>
      <c r="F17" s="83"/>
      <c r="G17" s="98" t="s">
        <v>340</v>
      </c>
      <c r="H17" s="98"/>
      <c r="I17" s="98" t="s">
        <v>341</v>
      </c>
      <c r="J17" s="98"/>
      <c r="K17" s="98" t="s">
        <v>342</v>
      </c>
      <c r="L17" s="98"/>
      <c r="R17" s="97" t="s">
        <v>320</v>
      </c>
    </row>
    <row r="18" spans="1:18" ht="19.5" customHeight="1" x14ac:dyDescent="0.25">
      <c r="A18" s="89">
        <v>29</v>
      </c>
      <c r="B18" s="98" t="s">
        <v>343</v>
      </c>
      <c r="C18" s="83"/>
      <c r="D18" s="83"/>
      <c r="E18" s="83"/>
      <c r="F18" s="83"/>
      <c r="G18" s="98" t="s">
        <v>340</v>
      </c>
      <c r="H18" s="98"/>
      <c r="I18" s="98" t="s">
        <v>341</v>
      </c>
      <c r="J18" s="98"/>
      <c r="K18" s="98" t="s">
        <v>342</v>
      </c>
      <c r="L18" s="98"/>
      <c r="R18" s="97" t="s">
        <v>320</v>
      </c>
    </row>
    <row r="19" spans="1:18" ht="19.5" customHeight="1" x14ac:dyDescent="0.25">
      <c r="A19" s="87">
        <v>30</v>
      </c>
      <c r="B19" s="101" t="s">
        <v>339</v>
      </c>
      <c r="C19" s="81"/>
      <c r="D19" s="81"/>
      <c r="E19" s="81"/>
      <c r="F19" s="81"/>
      <c r="G19" s="101" t="s">
        <v>340</v>
      </c>
      <c r="H19" s="101"/>
      <c r="I19" s="101" t="s">
        <v>341</v>
      </c>
      <c r="J19" s="101"/>
      <c r="K19" s="101" t="s">
        <v>342</v>
      </c>
      <c r="L19" s="101"/>
      <c r="R19" s="97" t="s">
        <v>333</v>
      </c>
    </row>
    <row r="20" spans="1:18" x14ac:dyDescent="0.25">
      <c r="I20" s="78"/>
      <c r="J20" s="78"/>
      <c r="K20" s="78"/>
      <c r="L20" s="78"/>
    </row>
    <row r="21" spans="1:18" x14ac:dyDescent="0.25">
      <c r="G21" s="94" t="s">
        <v>334</v>
      </c>
    </row>
    <row r="22" spans="1:18" x14ac:dyDescent="0.25">
      <c r="G22" s="90" t="s">
        <v>335</v>
      </c>
    </row>
    <row r="23" spans="1:18" x14ac:dyDescent="0.25">
      <c r="G23" s="91" t="s">
        <v>336</v>
      </c>
    </row>
    <row r="24" spans="1:18" x14ac:dyDescent="0.25">
      <c r="G24" s="92" t="s">
        <v>337</v>
      </c>
    </row>
    <row r="25" spans="1:18" x14ac:dyDescent="0.25">
      <c r="G25" s="93" t="s">
        <v>338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FLUJO DE EFECTIVO</vt:lpstr>
      <vt:lpstr>Hoja1</vt:lpstr>
      <vt:lpstr>FECHAS</vt:lpstr>
      <vt:lpstr>FECHA</vt:lpstr>
      <vt:lpstr>'FLUJO DE EFECTIVO'!Área_de_impresión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2026-02-11T13:39:10Z</cp:lastPrinted>
  <dcterms:created xsi:type="dcterms:W3CDTF">2021-10-07T14:43:02Z</dcterms:created>
  <dcterms:modified xsi:type="dcterms:W3CDTF">2026-02-11T13:58:34Z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