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4 ABRIL 2026/ENVIO/"/>
    </mc:Choice>
  </mc:AlternateContent>
  <xr:revisionPtr revIDLastSave="12" documentId="8_{E1A898E6-AF60-4927-8833-163FA94A0250}" xr6:coauthVersionLast="47" xr6:coauthVersionMax="47" xr10:uidLastSave="{7CE66295-E279-47FF-A6AC-0E9A1DB3B1CF}"/>
  <bookViews>
    <workbookView xWindow="-120" yWindow="-120" windowWidth="29040" windowHeight="15840" tabRatio="831" xr2:uid="{00000000-000D-0000-FFFF-FFFF00000000}"/>
  </bookViews>
  <sheets>
    <sheet name="ESTADO DE RESULTADO" sheetId="33" r:id="rId1"/>
    <sheet name="FECHAS" sheetId="36" state="hidden" r:id="rId2"/>
  </sheets>
  <definedNames>
    <definedName name="_xlnm.Print_Area" localSheetId="0">'ESTADO DE RESULTADO'!$A$1:$D$56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3" l="1"/>
  <c r="D11" i="33"/>
  <c r="C16" i="33" l="1"/>
  <c r="D16" i="33"/>
  <c r="D48" i="33" l="1"/>
  <c r="B3" i="33" l="1"/>
  <c r="D41" i="33" l="1"/>
  <c r="D31" i="33"/>
  <c r="D27" i="33"/>
  <c r="D18" i="33" l="1"/>
  <c r="D22" i="33" s="1"/>
  <c r="D33" i="33" s="1"/>
  <c r="D43" i="33" s="1"/>
  <c r="D50" i="33" s="1"/>
  <c r="C48" i="33" l="1"/>
  <c r="C41" i="33"/>
  <c r="C31" i="33"/>
  <c r="C27" i="33"/>
  <c r="C18" i="33" l="1"/>
  <c r="C22" i="33" s="1"/>
  <c r="C33" i="33" l="1"/>
  <c r="C43" i="33" l="1"/>
  <c r="C50" i="33" s="1"/>
</calcChain>
</file>

<file path=xl/sharedStrings.xml><?xml version="1.0" encoding="utf-8"?>
<sst xmlns="http://schemas.openxmlformats.org/spreadsheetml/2006/main" count="51" uniqueCount="47">
  <si>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</si>
  <si>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</si>
  <si>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</si>
  <si>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</si>
  <si>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>ESTADO DE RESULTADOS</t>
  </si>
  <si>
    <t>VALORES EN RD$</t>
  </si>
  <si>
    <t>INGRESOS Y GASTOS</t>
  </si>
  <si>
    <t xml:space="preserve">                         2025</t>
  </si>
  <si>
    <t>INGRESOS FINANCIEROS</t>
  </si>
  <si>
    <t xml:space="preserve">      Ingresos por disponibilidades</t>
  </si>
  <si>
    <t xml:space="preserve">      Ingresos por cartera de créditos</t>
  </si>
  <si>
    <t xml:space="preserve">      Ingresos por inversiones</t>
  </si>
  <si>
    <t xml:space="preserve">     Ganancias en Ventas de Inversiones</t>
  </si>
  <si>
    <t>GASTOS FINANCIEROS</t>
  </si>
  <si>
    <t xml:space="preserve">      Intereses por captaciones</t>
  </si>
  <si>
    <t xml:space="preserve">      Intereses por Financiamientos</t>
  </si>
  <si>
    <t xml:space="preserve">   Pérdida en venta de Inversiones</t>
  </si>
  <si>
    <t>MARGEN FINANCIERO BRUTO</t>
  </si>
  <si>
    <t>Provisión Para Cartera de Crédito</t>
  </si>
  <si>
    <t>MARGEN FINANCIERO NETO</t>
  </si>
  <si>
    <t>OTROS INGRESOS OPERACIONALES</t>
  </si>
  <si>
    <r>
      <t xml:space="preserve">     </t>
    </r>
    <r>
      <rPr>
        <sz val="13"/>
        <rFont val="Calibri"/>
        <family val="2"/>
        <scheme val="minor"/>
      </rPr>
      <t>Comisiones por servicios</t>
    </r>
  </si>
  <si>
    <t xml:space="preserve">       Ingresos diversos</t>
  </si>
  <si>
    <t>OTROS GASTOS OPERACIONALES</t>
  </si>
  <si>
    <t xml:space="preserve">     Comisiones por servicios</t>
  </si>
  <si>
    <t xml:space="preserve">     Gastos diversos</t>
  </si>
  <si>
    <t>RESULTADO OPERACIONAL BRUTO</t>
  </si>
  <si>
    <t>GASTOS OPERATIVOS</t>
  </si>
  <si>
    <t xml:space="preserve">       Sueldos y compensaciones al personal</t>
  </si>
  <si>
    <t xml:space="preserve">       Servicios de terceros</t>
  </si>
  <si>
    <t xml:space="preserve">       Depreciaciones y amortizaciones</t>
  </si>
  <si>
    <t xml:space="preserve">       Otras Provisiones</t>
  </si>
  <si>
    <t xml:space="preserve">       Otros gastos</t>
  </si>
  <si>
    <t>RESULTADO OPERACIONAL NETO</t>
  </si>
  <si>
    <t xml:space="preserve">OTROS INGRESOS (GASTOS) </t>
  </si>
  <si>
    <t xml:space="preserve">       Otros ingresos </t>
  </si>
  <si>
    <t>RESULTADO DEL EJERCICIO</t>
  </si>
  <si>
    <t xml:space="preserve">                    Lic. Maricela Checo </t>
  </si>
  <si>
    <t xml:space="preserve">                          Contralora    </t>
  </si>
  <si>
    <t>PATRIMONIO</t>
  </si>
  <si>
    <t>ACTIVO</t>
  </si>
  <si>
    <t>PASIVO</t>
  </si>
  <si>
    <t>RESULTADO</t>
  </si>
  <si>
    <t>FLUJO</t>
  </si>
  <si>
    <t xml:space="preserve">                         2026</t>
  </si>
  <si>
    <t>AL 30 ABRIL 2026 Y 2025</t>
  </si>
  <si>
    <t xml:space="preserve">AL 30 DE ABRIL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</si>
</sst>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-#,##0.00;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7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sz val="13"/>
      <color indexed="8"/>
      <name val="Calibri"/>
      <family val="2"/>
    </font>
    <font>
      <u/>
      <sz val="13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43">
    <xf numFmtId="0" fontId="0" fillId="0" borderId="0" xfId="0"/>
    <xf numFmtId="39" fontId="12" fillId="5" borderId="0" xfId="0" applyNumberFormat="1" applyFont="1" applyFill="1"/>
    <xf numFmtId="0" fontId="8" fillId="0" borderId="0" xfId="0" applyFont="1" applyAlignment="1">
      <alignment horizontal="left"/>
    </xf>
    <xf numFmtId="49" fontId="11" fillId="6" borderId="0" xfId="1" applyNumberFormat="1" applyFont="1" applyFill="1" applyBorder="1" applyAlignment="1" applyProtection="1">
      <alignment horizontal="center" vertical="center"/>
    </xf>
    <xf numFmtId="37" fontId="10" fillId="2" borderId="0" xfId="0" applyNumberFormat="1" applyFont="1" applyFill="1"/>
    <xf numFmtId="168" fontId="9" fillId="3" borderId="0" xfId="1" applyNumberFormat="1" applyFont="1" applyFill="1" applyAlignment="1">
      <alignment vertical="top"/>
    </xf>
    <xf numFmtId="39" fontId="11" fillId="6" borderId="0" xfId="0" applyNumberFormat="1" applyFont="1" applyFill="1" applyAlignment="1">
      <alignment horizontal="left"/>
    </xf>
    <xf numFmtId="39" fontId="11" fillId="5" borderId="0" xfId="0" applyNumberFormat="1" applyFont="1" applyFill="1" applyAlignment="1">
      <alignment horizontal="left"/>
    </xf>
    <xf numFmtId="165" fontId="12" fillId="5" borderId="0" xfId="1" applyNumberFormat="1" applyFont="1" applyFill="1" applyAlignment="1" applyProtection="1">
      <alignment horizontal="left"/>
    </xf>
    <xf numFmtId="39" fontId="12" fillId="5" borderId="0" xfId="0" applyNumberFormat="1" applyFont="1" applyFill="1" applyAlignment="1">
      <alignment horizontal="left"/>
    </xf>
    <xf numFmtId="39" fontId="11" fillId="5" borderId="0" xfId="0" applyNumberFormat="1" applyFont="1" applyFill="1"/>
    <xf numFmtId="43" fontId="12" fillId="5" borderId="0" xfId="1" applyFont="1" applyFill="1" applyAlignment="1"/>
    <xf numFmtId="165" fontId="11" fillId="5" borderId="0" xfId="1" applyNumberFormat="1" applyFont="1" applyFill="1" applyAlignment="1" applyProtection="1">
      <alignment horizontal="left"/>
    </xf>
    <xf numFmtId="39" fontId="18" fillId="5" borderId="0" xfId="0" applyNumberFormat="1" applyFont="1" applyFill="1" applyAlignment="1">
      <alignment horizontal="left"/>
    </xf>
    <xf numFmtId="39" fontId="18" fillId="5" borderId="0" xfId="0" applyNumberFormat="1" applyFont="1" applyFill="1"/>
    <xf numFmtId="165" fontId="12" fillId="5" borderId="0" xfId="1" applyNumberFormat="1" applyFont="1" applyFill="1" applyAlignment="1" applyProtection="1"/>
    <xf numFmtId="165" fontId="12" fillId="5" borderId="0" xfId="1" applyNumberFormat="1" applyFont="1" applyFill="1" applyAlignment="1"/>
    <xf numFmtId="168" fontId="9" fillId="5" borderId="0" xfId="1" applyNumberFormat="1" applyFont="1" applyFill="1" applyAlignment="1">
      <alignment vertical="top"/>
    </xf>
    <xf numFmtId="0" fontId="20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3" fontId="9" fillId="3" borderId="0" xfId="1" applyFont="1" applyFill="1" applyAlignment="1">
      <alignment vertical="top" readingOrder="1"/>
    </xf>
    <xf numFmtId="168" fontId="9" fillId="4" borderId="0" xfId="1" applyNumberFormat="1" applyFont="1" applyFill="1" applyAlignment="1">
      <alignment vertical="top"/>
    </xf>
    <xf numFmtId="37" fontId="21" fillId="3" borderId="0" xfId="1" applyNumberFormat="1" applyFont="1" applyFill="1" applyBorder="1" applyAlignment="1">
      <alignment horizontal="right" vertical="top"/>
    </xf>
    <xf numFmtId="37" fontId="15" fillId="5" borderId="0" xfId="1" applyNumberFormat="1" applyFont="1" applyFill="1" applyBorder="1" applyAlignment="1" applyProtection="1">
      <alignment vertical="center"/>
    </xf>
    <xf numFmtId="37" fontId="16" fillId="5" borderId="0" xfId="1" applyNumberFormat="1" applyFont="1" applyFill="1" applyBorder="1" applyAlignment="1" applyProtection="1">
      <alignment vertical="center"/>
    </xf>
    <xf numFmtId="37" fontId="17" fillId="4" borderId="0" xfId="1" applyNumberFormat="1" applyFont="1" applyFill="1" applyAlignment="1">
      <alignment horizontal="right" vertical="top"/>
    </xf>
    <xf numFmtId="37" fontId="16" fillId="5" borderId="0" xfId="1" applyNumberFormat="1" applyFont="1" applyFill="1" applyAlignment="1"/>
    <xf numFmtId="37" fontId="14" fillId="3" borderId="0" xfId="1" applyNumberFormat="1" applyFont="1" applyFill="1" applyBorder="1" applyAlignment="1">
      <alignment horizontal="right" vertical="top"/>
    </xf>
    <xf numFmtId="37" fontId="22" fillId="2" borderId="0" xfId="1" applyNumberFormat="1" applyFont="1" applyFill="1" applyBorder="1" applyAlignment="1">
      <alignment horizontal="right"/>
    </xf>
    <xf numFmtId="37" fontId="9" fillId="3" borderId="0" xfId="1" applyNumberFormat="1" applyFont="1" applyFill="1" applyAlignment="1">
      <alignment horizontal="right" vertical="top"/>
    </xf>
    <xf numFmtId="37" fontId="9" fillId="4" borderId="0" xfId="1" applyNumberFormat="1" applyFont="1" applyFill="1" applyAlignment="1">
      <alignment horizontal="right" vertical="top"/>
    </xf>
    <xf numFmtId="37" fontId="11" fillId="5" borderId="0" xfId="1" applyNumberFormat="1" applyFont="1" applyFill="1" applyBorder="1" applyAlignment="1" applyProtection="1">
      <alignment vertical="center"/>
    </xf>
    <xf numFmtId="37" fontId="13" fillId="4" borderId="0" xfId="1" applyNumberFormat="1" applyFont="1" applyFill="1" applyBorder="1" applyAlignment="1">
      <alignment vertical="top"/>
    </xf>
    <xf numFmtId="37" fontId="12" fillId="5" borderId="0" xfId="1" applyNumberFormat="1" applyFont="1" applyFill="1" applyBorder="1" applyAlignment="1" applyProtection="1">
      <alignment vertical="center"/>
    </xf>
    <xf numFmtId="37" fontId="14" fillId="4" borderId="0" xfId="1" applyNumberFormat="1" applyFont="1" applyFill="1" applyBorder="1" applyAlignment="1">
      <alignment horizontal="right" vertical="top"/>
    </xf>
    <xf numFmtId="0" fontId="20" fillId="0" borderId="4" xfId="0" applyFont="1" applyBorder="1" applyAlignment="1">
      <alignment horizontal="left" vertical="center"/>
    </xf>
    <xf numFmtId="164" fontId="23" fillId="3" borderId="0" xfId="1" applyNumberFormat="1" applyFont="1" applyFill="1" applyAlignment="1">
      <alignment vertical="top" wrapText="1"/>
    </xf>
    <xf numFmtId="164" fontId="24" fillId="3" borderId="0" xfId="1" applyNumberFormat="1" applyFont="1" applyFill="1" applyBorder="1" applyAlignment="1">
      <alignment vertical="top" wrapText="1"/>
    </xf>
    <xf numFmtId="37" fontId="14" fillId="3" borderId="0" xfId="1" applyNumberFormat="1" applyFont="1" applyFill="1" applyAlignment="1">
      <alignment horizontal="right" vertical="top"/>
    </xf>
    <xf numFmtId="37" fontId="14" fillId="4" borderId="0" xfId="1" applyNumberFormat="1" applyFont="1" applyFill="1" applyAlignment="1">
      <alignment horizontal="right" vertical="top"/>
    </xf>
    <xf numFmtId="39" fontId="11" fillId="5" borderId="0" xfId="0" applyNumberFormat="1" applyFont="1" applyFill="1" applyAlignment="1">
      <alignment horizont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114300</xdr:rowOff>
    </xdr:from>
    <xdr:to>
      <xdr:col>4</xdr:col>
      <xdr:colOff>0</xdr:colOff>
      <xdr:row>16</xdr:row>
      <xdr:rowOff>114300</xdr:rowOff>
    </xdr:to>
    <xdr:sp macro="" textlink="">
      <xdr:nvSpPr>
        <xdr:cNvPr id="2" name="Line 5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057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47625</xdr:rowOff>
    </xdr:from>
    <xdr:to>
      <xdr:col>4</xdr:col>
      <xdr:colOff>0</xdr:colOff>
      <xdr:row>27</xdr:row>
      <xdr:rowOff>47625</xdr:rowOff>
    </xdr:to>
    <xdr:sp macro="" textlink="">
      <xdr:nvSpPr>
        <xdr:cNvPr id="3" name="Line 5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5057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104775</xdr:rowOff>
    </xdr:from>
    <xdr:to>
      <xdr:col>4</xdr:col>
      <xdr:colOff>0</xdr:colOff>
      <xdr:row>16</xdr:row>
      <xdr:rowOff>104775</xdr:rowOff>
    </xdr:to>
    <xdr:sp macro="" textlink="">
      <xdr:nvSpPr>
        <xdr:cNvPr id="4" name="Line 6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0" y="317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28575</xdr:rowOff>
    </xdr:from>
    <xdr:to>
      <xdr:col>4</xdr:col>
      <xdr:colOff>0</xdr:colOff>
      <xdr:row>34</xdr:row>
      <xdr:rowOff>28575</xdr:rowOff>
    </xdr:to>
    <xdr:sp macro="" textlink="">
      <xdr:nvSpPr>
        <xdr:cNvPr id="5" name="Line 6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7505700" y="703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76200</xdr:rowOff>
    </xdr:from>
    <xdr:to>
      <xdr:col>4</xdr:col>
      <xdr:colOff>0</xdr:colOff>
      <xdr:row>30</xdr:row>
      <xdr:rowOff>76200</xdr:rowOff>
    </xdr:to>
    <xdr:sp macro="" textlink="">
      <xdr:nvSpPr>
        <xdr:cNvPr id="6" name="Line 6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750570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85725</xdr:rowOff>
    </xdr:from>
    <xdr:to>
      <xdr:col>4</xdr:col>
      <xdr:colOff>0</xdr:colOff>
      <xdr:row>16</xdr:row>
      <xdr:rowOff>85725</xdr:rowOff>
    </xdr:to>
    <xdr:sp macro="" textlink="">
      <xdr:nvSpPr>
        <xdr:cNvPr id="7" name="Line 16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5057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142875</xdr:rowOff>
    </xdr:from>
    <xdr:to>
      <xdr:col>4</xdr:col>
      <xdr:colOff>0</xdr:colOff>
      <xdr:row>28</xdr:row>
      <xdr:rowOff>142875</xdr:rowOff>
    </xdr:to>
    <xdr:sp macro="" textlink="">
      <xdr:nvSpPr>
        <xdr:cNvPr id="8" name="Line 16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7505700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66672</xdr:colOff>
      <xdr:row>4</xdr:row>
      <xdr:rowOff>0</xdr:rowOff>
    </xdr:from>
    <xdr:to>
      <xdr:col>0</xdr:col>
      <xdr:colOff>800097</xdr:colOff>
      <xdr:row>55</xdr:row>
      <xdr:rowOff>47625</xdr:rowOff>
    </xdr:to>
    <xdr:sp macro="" textlink="">
      <xdr:nvSpPr>
        <xdr:cNvPr id="9" name="Rectangle 102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 flipH="1">
          <a:off x="66672" y="876300"/>
          <a:ext cx="733425" cy="10782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123824</xdr:rowOff>
    </xdr:from>
    <xdr:to>
      <xdr:col>1</xdr:col>
      <xdr:colOff>428625</xdr:colOff>
      <xdr:row>4</xdr:row>
      <xdr:rowOff>28574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342899"/>
          <a:ext cx="12954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/>
  <dimension ref="B1:H71"/>
  <sheetViews>
    <sheetView tabSelected="1" showWhiteSpace="0" zoomScaleNormal="100" workbookViewId="0">
      <selection activeCell="F12" sqref="F12"/>
    </sheetView>
  </sheetViews>
  <sheetFormatPr baseColWidth="10" defaultColWidth="7.7109375" defaultRowHeight="17.25" x14ac:dyDescent="0.3"/>
  <cols>
    <col min="1" max="1" width="13.28515625" style="1" customWidth="1"/>
    <col min="2" max="2" width="49" style="1" customWidth="1"/>
    <col min="3" max="3" width="26.7109375" style="16" customWidth="1"/>
    <col min="4" max="4" width="26" style="16" customWidth="1"/>
    <col min="5" max="5" width="24.85546875" style="1" customWidth="1"/>
    <col min="6" max="6" width="16.140625" style="1" bestFit="1" customWidth="1"/>
    <col min="7" max="7" width="18.7109375" style="1" bestFit="1" customWidth="1"/>
    <col min="8" max="16384" width="7.7109375" style="1"/>
  </cols>
  <sheetData>
    <row r="1" spans="2:4" x14ac:dyDescent="0.3">
      <c r="B1" s="42" t="s">
        <v>3</v>
      </c>
      <c r="C1" s="42"/>
      <c r="D1" s="42"/>
    </row>
    <row r="2" spans="2:4" x14ac:dyDescent="0.3">
      <c r="B2" s="42" t="s">
        <v>4</v>
      </c>
      <c r="C2" s="42"/>
      <c r="D2" s="42"/>
    </row>
    <row r="3" spans="2:4" x14ac:dyDescent="0.3">
      <c r="B3" s="42" t="str">
        <f>+FECHAS!B3</f>
        <v>AL 30 ABRIL 2026 Y 2025</v>
      </c>
      <c r="C3" s="42"/>
      <c r="D3" s="42"/>
    </row>
    <row r="4" spans="2:4" x14ac:dyDescent="0.3">
      <c r="B4" s="42" t="s">
        <v>5</v>
      </c>
      <c r="C4" s="42"/>
      <c r="D4" s="42"/>
    </row>
    <row r="5" spans="2:4" x14ac:dyDescent="0.3">
      <c r="B5" s="6" t="s">
        <v>6</v>
      </c>
      <c r="C5" s="3" t="s">
        <v>44</v>
      </c>
      <c r="D5" s="3" t="s">
        <v>7</v>
      </c>
    </row>
    <row r="6" spans="2:4" x14ac:dyDescent="0.3">
      <c r="B6" s="7" t="s">
        <v>8</v>
      </c>
      <c r="C6" s="8"/>
      <c r="D6" s="8"/>
    </row>
    <row r="7" spans="2:4" x14ac:dyDescent="0.3">
      <c r="B7" s="9" t="s">
        <v>9</v>
      </c>
      <c r="C7" s="31">
        <v>29502331.379999999</v>
      </c>
      <c r="D7" s="31">
        <v>27676250.400000002</v>
      </c>
    </row>
    <row r="8" spans="2:4" x14ac:dyDescent="0.3">
      <c r="B8" s="9" t="s">
        <v>10</v>
      </c>
      <c r="C8" s="31">
        <v>935588868.46000004</v>
      </c>
      <c r="D8" s="31">
        <v>907455923.35000002</v>
      </c>
    </row>
    <row r="9" spans="2:4" x14ac:dyDescent="0.3">
      <c r="B9" s="9" t="s">
        <v>11</v>
      </c>
      <c r="C9" s="40">
        <v>71335121.349999994</v>
      </c>
      <c r="D9" s="29">
        <v>34229374.990000002</v>
      </c>
    </row>
    <row r="10" spans="2:4" hidden="1" x14ac:dyDescent="0.3">
      <c r="B10" s="9" t="s">
        <v>12</v>
      </c>
      <c r="C10" s="29">
        <v>0</v>
      </c>
      <c r="D10" s="29">
        <v>0</v>
      </c>
    </row>
    <row r="11" spans="2:4" ht="18.75" x14ac:dyDescent="0.3">
      <c r="B11" s="9"/>
      <c r="C11" s="25">
        <f>SUM(C7:C10)</f>
        <v>1036426321.1900001</v>
      </c>
      <c r="D11" s="25">
        <f>SUM(D7:D10)</f>
        <v>969361548.74000001</v>
      </c>
    </row>
    <row r="12" spans="2:4" ht="18.75" x14ac:dyDescent="0.3">
      <c r="B12" s="7" t="s">
        <v>13</v>
      </c>
      <c r="C12" s="26"/>
      <c r="D12" s="26"/>
    </row>
    <row r="13" spans="2:4" x14ac:dyDescent="0.3">
      <c r="B13" s="9" t="s">
        <v>14</v>
      </c>
      <c r="C13" s="32">
        <v>102889575.39</v>
      </c>
      <c r="D13" s="32">
        <v>96061567.540000007</v>
      </c>
    </row>
    <row r="14" spans="2:4" x14ac:dyDescent="0.3">
      <c r="B14" s="9" t="s">
        <v>15</v>
      </c>
      <c r="C14" s="41">
        <v>67211037.070000008</v>
      </c>
      <c r="D14" s="29">
        <v>114721120.39</v>
      </c>
    </row>
    <row r="15" spans="2:4" ht="18.75" hidden="1" x14ac:dyDescent="0.3">
      <c r="B15" s="22" t="s">
        <v>16</v>
      </c>
      <c r="C15" s="24">
        <v>0</v>
      </c>
      <c r="D15" s="24">
        <v>0</v>
      </c>
    </row>
    <row r="16" spans="2:4" x14ac:dyDescent="0.3">
      <c r="B16" s="9" t="s">
        <v>0</v>
      </c>
      <c r="C16" s="33">
        <f>SUM(C13:C15)</f>
        <v>170100612.46000001</v>
      </c>
      <c r="D16" s="33">
        <f>SUM(D13:D15)</f>
        <v>210782687.93000001</v>
      </c>
    </row>
    <row r="17" spans="2:8" ht="18.75" x14ac:dyDescent="0.3">
      <c r="C17" s="26"/>
      <c r="D17" s="26"/>
    </row>
    <row r="18" spans="2:8" x14ac:dyDescent="0.3">
      <c r="B18" s="10" t="s">
        <v>17</v>
      </c>
      <c r="C18" s="34">
        <f>C11-C16</f>
        <v>866325708.73000002</v>
      </c>
      <c r="D18" s="34">
        <f>D11-D16</f>
        <v>758578860.80999994</v>
      </c>
    </row>
    <row r="19" spans="2:8" ht="18.75" x14ac:dyDescent="0.3">
      <c r="C19" s="25"/>
      <c r="D19" s="25"/>
    </row>
    <row r="20" spans="2:8" ht="18.75" x14ac:dyDescent="0.3">
      <c r="B20" s="1" t="s">
        <v>18</v>
      </c>
      <c r="C20" s="26">
        <v>0</v>
      </c>
      <c r="D20" s="35">
        <v>12947368.780000001</v>
      </c>
    </row>
    <row r="21" spans="2:8" ht="18.75" x14ac:dyDescent="0.3">
      <c r="C21" s="25"/>
      <c r="D21" s="25"/>
    </row>
    <row r="22" spans="2:8" x14ac:dyDescent="0.3">
      <c r="B22" s="10" t="s">
        <v>19</v>
      </c>
      <c r="C22" s="34">
        <f>C18-C20</f>
        <v>866325708.73000002</v>
      </c>
      <c r="D22" s="34">
        <f>D18-D20</f>
        <v>745631492.02999997</v>
      </c>
    </row>
    <row r="23" spans="2:8" ht="18.75" x14ac:dyDescent="0.3">
      <c r="B23" s="10"/>
      <c r="C23" s="28"/>
      <c r="D23" s="28"/>
    </row>
    <row r="24" spans="2:8" ht="18.75" x14ac:dyDescent="0.3">
      <c r="B24" s="10" t="s">
        <v>20</v>
      </c>
      <c r="C24" s="26"/>
      <c r="D24" s="26"/>
    </row>
    <row r="25" spans="2:8" x14ac:dyDescent="0.3">
      <c r="B25" s="10" t="s">
        <v>21</v>
      </c>
      <c r="C25" s="38">
        <v>191625949.25</v>
      </c>
      <c r="D25" s="32">
        <v>138592835.22</v>
      </c>
    </row>
    <row r="26" spans="2:8" x14ac:dyDescent="0.3">
      <c r="B26" s="1" t="s">
        <v>22</v>
      </c>
      <c r="C26" s="39">
        <v>49838000.560000002</v>
      </c>
      <c r="D26" s="36">
        <v>44355414.43</v>
      </c>
    </row>
    <row r="27" spans="2:8" ht="18.75" x14ac:dyDescent="0.3">
      <c r="C27" s="25">
        <f>SUM(C25:C26)</f>
        <v>241463949.81</v>
      </c>
      <c r="D27" s="25">
        <f>SUM(D25:D26)</f>
        <v>182948249.65000001</v>
      </c>
    </row>
    <row r="28" spans="2:8" ht="18.75" x14ac:dyDescent="0.3">
      <c r="B28" s="10" t="s">
        <v>23</v>
      </c>
      <c r="C28" s="32"/>
      <c r="D28" s="26"/>
    </row>
    <row r="29" spans="2:8" x14ac:dyDescent="0.3">
      <c r="B29" s="1" t="s">
        <v>24</v>
      </c>
      <c r="C29" s="38">
        <v>6262835.4199999999</v>
      </c>
      <c r="D29" s="32">
        <v>4879170.17</v>
      </c>
      <c r="E29" s="11"/>
    </row>
    <row r="30" spans="2:8" x14ac:dyDescent="0.3">
      <c r="B30" s="1" t="s">
        <v>25</v>
      </c>
      <c r="C30" s="39">
        <v>19119951.57</v>
      </c>
      <c r="D30" s="36">
        <v>15141457.6</v>
      </c>
      <c r="E30" s="11"/>
    </row>
    <row r="31" spans="2:8" ht="18.75" x14ac:dyDescent="0.3">
      <c r="C31" s="25">
        <f>SUM(C29:C30)</f>
        <v>25382786.990000002</v>
      </c>
      <c r="D31" s="25">
        <f>SUM(D29:D30)</f>
        <v>20020627.77</v>
      </c>
      <c r="E31" s="11"/>
      <c r="H31" s="5"/>
    </row>
    <row r="32" spans="2:8" ht="18.75" x14ac:dyDescent="0.3">
      <c r="C32" s="25"/>
      <c r="D32" s="25"/>
      <c r="H32" s="5"/>
    </row>
    <row r="33" spans="2:8" ht="18.75" x14ac:dyDescent="0.3">
      <c r="B33" s="10" t="s">
        <v>26</v>
      </c>
      <c r="C33" s="25">
        <f>C22+C27-C31</f>
        <v>1082406871.55</v>
      </c>
      <c r="D33" s="25">
        <f>D22+D27-D31</f>
        <v>908559113.90999997</v>
      </c>
      <c r="H33" s="5"/>
    </row>
    <row r="34" spans="2:8" ht="18.75" x14ac:dyDescent="0.3">
      <c r="B34" s="10"/>
      <c r="C34" s="25"/>
      <c r="D34" s="25"/>
      <c r="H34" s="5"/>
    </row>
    <row r="35" spans="2:8" ht="18.75" x14ac:dyDescent="0.3">
      <c r="B35" s="10" t="s">
        <v>27</v>
      </c>
      <c r="C35" s="26"/>
      <c r="D35" s="26"/>
    </row>
    <row r="36" spans="2:8" x14ac:dyDescent="0.3">
      <c r="B36" s="1" t="s">
        <v>28</v>
      </c>
      <c r="C36" s="38">
        <v>714723780.32000005</v>
      </c>
      <c r="D36" s="32">
        <v>676785290.93000007</v>
      </c>
    </row>
    <row r="37" spans="2:8" x14ac:dyDescent="0.3">
      <c r="B37" s="1" t="s">
        <v>29</v>
      </c>
      <c r="C37" s="38">
        <v>20161064.600000001</v>
      </c>
      <c r="D37" s="32">
        <v>9847324.2100000009</v>
      </c>
    </row>
    <row r="38" spans="2:8" x14ac:dyDescent="0.3">
      <c r="B38" s="1" t="s">
        <v>30</v>
      </c>
      <c r="C38" s="38">
        <v>32140758.210000001</v>
      </c>
      <c r="D38" s="32">
        <v>36019462.270000003</v>
      </c>
    </row>
    <row r="39" spans="2:8" x14ac:dyDescent="0.3">
      <c r="B39" s="1" t="s">
        <v>31</v>
      </c>
      <c r="C39" s="38">
        <v>87204772.269999996</v>
      </c>
      <c r="D39" s="32">
        <v>95679617.659999996</v>
      </c>
    </row>
    <row r="40" spans="2:8" x14ac:dyDescent="0.3">
      <c r="B40" s="1" t="s">
        <v>32</v>
      </c>
      <c r="C40" s="39">
        <v>141084016.83000001</v>
      </c>
      <c r="D40" s="36">
        <v>101734990.03</v>
      </c>
    </row>
    <row r="41" spans="2:8" x14ac:dyDescent="0.3">
      <c r="C41" s="33">
        <f>SUM(C36:C40)</f>
        <v>995314392.23000014</v>
      </c>
      <c r="D41" s="33">
        <f>SUM(D36:D40)</f>
        <v>920066685.10000002</v>
      </c>
    </row>
    <row r="42" spans="2:8" ht="18.75" x14ac:dyDescent="0.3">
      <c r="C42" s="27"/>
      <c r="D42" s="27"/>
    </row>
    <row r="43" spans="2:8" x14ac:dyDescent="0.3">
      <c r="B43" s="10" t="s">
        <v>33</v>
      </c>
      <c r="C43" s="34">
        <f>C33-C41</f>
        <v>87092479.319999814</v>
      </c>
      <c r="D43" s="34">
        <f>D33-D41</f>
        <v>-11507571.190000057</v>
      </c>
    </row>
    <row r="44" spans="2:8" ht="18.75" x14ac:dyDescent="0.3">
      <c r="C44" s="26"/>
      <c r="D44" s="26"/>
    </row>
    <row r="45" spans="2:8" ht="18.75" x14ac:dyDescent="0.3">
      <c r="B45" s="10" t="s">
        <v>34</v>
      </c>
      <c r="C45" s="26"/>
      <c r="D45" s="26"/>
      <c r="E45" s="17"/>
    </row>
    <row r="46" spans="2:8" x14ac:dyDescent="0.3">
      <c r="B46" s="1" t="s">
        <v>35</v>
      </c>
      <c r="C46" s="38">
        <v>137832519.30000001</v>
      </c>
      <c r="D46" s="32">
        <v>100253750.22</v>
      </c>
      <c r="E46" s="17"/>
    </row>
    <row r="47" spans="2:8" x14ac:dyDescent="0.3">
      <c r="B47" s="1" t="s">
        <v>32</v>
      </c>
      <c r="C47" s="39">
        <v>5495798</v>
      </c>
      <c r="D47" s="36">
        <v>1335470.83</v>
      </c>
      <c r="E47" s="23"/>
    </row>
    <row r="48" spans="2:8" x14ac:dyDescent="0.3">
      <c r="C48" s="33">
        <f>C46-C47</f>
        <v>132336721.30000001</v>
      </c>
      <c r="D48" s="33">
        <f>D46-D47</f>
        <v>98918279.390000001</v>
      </c>
      <c r="E48" s="23"/>
    </row>
    <row r="49" spans="2:4" ht="18.75" x14ac:dyDescent="0.3">
      <c r="C49" s="26"/>
      <c r="D49" s="26"/>
    </row>
    <row r="50" spans="2:4" x14ac:dyDescent="0.3">
      <c r="B50" s="10" t="s">
        <v>36</v>
      </c>
      <c r="C50" s="30">
        <f>C43+C48</f>
        <v>219429200.61999983</v>
      </c>
      <c r="D50" s="30">
        <f>D43+D48</f>
        <v>87410708.199999943</v>
      </c>
    </row>
    <row r="51" spans="2:4" x14ac:dyDescent="0.3">
      <c r="C51" s="12"/>
      <c r="D51" s="12"/>
    </row>
    <row r="52" spans="2:4" x14ac:dyDescent="0.3">
      <c r="D52" s="11"/>
    </row>
    <row r="53" spans="2:4" x14ac:dyDescent="0.3">
      <c r="C53" s="11"/>
      <c r="D53" s="12"/>
    </row>
    <row r="54" spans="2:4" x14ac:dyDescent="0.3">
      <c r="B54" s="13" t="s">
        <v>1</v>
      </c>
      <c r="C54" s="14" t="s">
        <v>37</v>
      </c>
      <c r="D54" s="14"/>
    </row>
    <row r="55" spans="2:4" x14ac:dyDescent="0.3">
      <c r="B55" s="9" t="s">
        <v>2</v>
      </c>
      <c r="C55" s="9" t="s">
        <v>38</v>
      </c>
      <c r="D55" s="9"/>
    </row>
    <row r="56" spans="2:4" x14ac:dyDescent="0.3">
      <c r="B56" s="13"/>
      <c r="D56" s="4">
        <v>3</v>
      </c>
    </row>
    <row r="57" spans="2:4" x14ac:dyDescent="0.3">
      <c r="C57" s="15"/>
      <c r="D57" s="15"/>
    </row>
    <row r="58" spans="2:4" x14ac:dyDescent="0.3">
      <c r="C58" s="15"/>
      <c r="D58" s="15"/>
    </row>
    <row r="59" spans="2:4" x14ac:dyDescent="0.3">
      <c r="C59" s="15"/>
      <c r="D59" s="15"/>
    </row>
    <row r="60" spans="2:4" x14ac:dyDescent="0.3">
      <c r="C60" s="15"/>
      <c r="D60" s="15"/>
    </row>
    <row r="61" spans="2:4" x14ac:dyDescent="0.3">
      <c r="C61" s="15"/>
      <c r="D61" s="15"/>
    </row>
    <row r="62" spans="2:4" x14ac:dyDescent="0.3">
      <c r="C62" s="15"/>
      <c r="D62" s="15"/>
    </row>
    <row r="63" spans="2:4" x14ac:dyDescent="0.3">
      <c r="C63" s="15"/>
      <c r="D63" s="15"/>
    </row>
    <row r="64" spans="2:4" x14ac:dyDescent="0.3">
      <c r="C64" s="15"/>
      <c r="D64" s="15"/>
    </row>
    <row r="65" spans="3:4" x14ac:dyDescent="0.3">
      <c r="C65" s="15"/>
      <c r="D65" s="15"/>
    </row>
    <row r="66" spans="3:4" x14ac:dyDescent="0.3">
      <c r="C66" s="15"/>
      <c r="D66" s="15"/>
    </row>
    <row r="67" spans="3:4" x14ac:dyDescent="0.3">
      <c r="C67" s="15"/>
      <c r="D67" s="15"/>
    </row>
    <row r="68" spans="3:4" x14ac:dyDescent="0.3">
      <c r="C68" s="15"/>
      <c r="D68" s="15"/>
    </row>
    <row r="69" spans="3:4" x14ac:dyDescent="0.3">
      <c r="C69" s="15"/>
      <c r="D69" s="15"/>
    </row>
    <row r="70" spans="3:4" x14ac:dyDescent="0.3">
      <c r="C70" s="15"/>
      <c r="D70" s="15"/>
    </row>
    <row r="71" spans="3:4" x14ac:dyDescent="0.3">
      <c r="C71" s="15"/>
      <c r="D71" s="15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68" orientation="portrait" r:id="rId1"/>
  <ignoredErrors>
    <ignoredError sqref="C5: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K5"/>
  <sheetViews>
    <sheetView topLeftCell="B1" workbookViewId="0">
      <selection activeCell="M15" sqref="M15"/>
    </sheetView>
  </sheetViews>
  <sheetFormatPr baseColWidth="10" defaultColWidth="11.42578125" defaultRowHeight="15.75" x14ac:dyDescent="0.25"/>
  <cols>
    <col min="1" max="1" width="15.140625" style="2" customWidth="1"/>
    <col min="2" max="2" width="35" style="2" bestFit="1" customWidth="1"/>
  </cols>
  <sheetData>
    <row r="1" spans="1:2" x14ac:dyDescent="0.25">
      <c r="A1" s="37" t="s">
        <v>40</v>
      </c>
      <c r="B1" s="20" t="s">
        <v>45</v>
      </c>
    </row>
    <row r="2" spans="1:2" x14ac:dyDescent="0.25">
      <c r="A2" s="18" t="s">
        <v>41</v>
      </c>
      <c r="B2" s="20" t="s">
        <v>45</v>
      </c>
    </row>
    <row r="3" spans="1:2" x14ac:dyDescent="0.25">
      <c r="A3" s="18" t="s">
        <v>42</v>
      </c>
      <c r="B3" s="20" t="s">
        <v>45</v>
      </c>
    </row>
    <row r="4" spans="1:2" x14ac:dyDescent="0.25">
      <c r="A4" s="18" t="s">
        <v>43</v>
      </c>
      <c r="B4" s="20" t="s">
        <v>45</v>
      </c>
    </row>
    <row r="5" spans="1:2" ht="16.5" thickBot="1" x14ac:dyDescent="0.3">
      <c r="A5" s="19" t="s">
        <v>39</v>
      </c>
      <c r="B5" s="21" t="s">
        <v>46</v>
      </c>
    </row>
  </sheetData>
  <phoneticPr fontId="19" type="noConversion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19D50C-F60D-4972-994B-BEB733BC91C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7a257099-fd18-47a9-8bae-6e6dd6ef55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b2c37d-3d88-47df-83cd-1336f6ba25b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RESULTADO</vt:lpstr>
      <vt:lpstr>FECHAS</vt:lpstr>
      <vt:lpstr>'ESTADO DE RESULTADO'!Área_de_impresión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2026-05-08T14:23:42Z</cp:lastPrinted>
  <dcterms:created xsi:type="dcterms:W3CDTF">2021-10-07T14:43:02Z</dcterms:created>
  <dcterms:modified xsi:type="dcterms:W3CDTF">2026-05-11T18:42:01Z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