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4 ABRIL 2026/ENVIO/"/>
    </mc:Choice>
  </mc:AlternateContent>
  <xr:revisionPtr revIDLastSave="8" documentId="8_{84741334-7C0A-403C-B04C-BF32D92B47CC}" xr6:coauthVersionLast="47" xr6:coauthVersionMax="47" xr10:uidLastSave="{F9669AAC-33DD-4410-BA21-C74C22A05146}"/>
  <bookViews>
    <workbookView xWindow="-120" yWindow="-120" windowWidth="29040" windowHeight="15840" tabRatio="831" xr2:uid="{00000000-000D-0000-FFFF-FFFF00000000}"/>
  </bookViews>
  <sheets>
    <sheet name="FLUJO DE EFECTIVO" sheetId="32" r:id="rId1"/>
    <sheet name="FECHAS" sheetId="36" state="hidden" r:id="rId2"/>
  </sheets>
  <definedNames>
    <definedName name="_xlnm.Print_Area" localSheetId="0">'FLUJO DE EFECTIVO'!$A$1:$E$113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32" l="1"/>
  <c r="D98" i="32" l="1"/>
  <c r="C100" i="32" l="1"/>
  <c r="D33" i="32" l="1"/>
  <c r="D100" i="32" l="1"/>
  <c r="C33" i="32" l="1"/>
  <c r="C17" i="32"/>
  <c r="D44" i="32"/>
  <c r="D17" i="32"/>
  <c r="C44" i="32"/>
  <c r="C64" i="32"/>
  <c r="D46" i="32" l="1"/>
  <c r="C46" i="32"/>
  <c r="A3" i="32" l="1"/>
  <c r="B62" i="32" s="1"/>
</calcChain>
</file>

<file path=xl/sharedStrings.xml><?xml version="1.0" encoding="utf-8"?>
<sst xmlns="http://schemas.openxmlformats.org/spreadsheetml/2006/main" count="90" uniqueCount="72">
  <si>
    <t>(VALORES EN RD$)</t>
  </si>
  <si>
    <t xml:space="preserve"> </t>
  </si>
  <si>
    <t>BANCO AGRICOLA DE LA REPUBLICA DOMINICANA</t>
  </si>
  <si>
    <t xml:space="preserve">   </t>
  </si>
  <si>
    <t xml:space="preserve">                         2025</t>
  </si>
  <si>
    <t>ESTADO DE CAMBIO EN EL EFECTIVO</t>
  </si>
  <si>
    <t xml:space="preserve">    EFECTIVO POR ACTIVIDADES DE OPERACION:                                </t>
  </si>
  <si>
    <t xml:space="preserve">   Intereses y comisiones cobrados por créditos </t>
  </si>
  <si>
    <t xml:space="preserve">   Otros ingresos financieros a cobrar</t>
  </si>
  <si>
    <t xml:space="preserve">   Otros ingresos operacionales cobrados</t>
  </si>
  <si>
    <t xml:space="preserve">   Intereses pagados sobre captaciones</t>
  </si>
  <si>
    <t xml:space="preserve">   Intereses y comisiones pagados sobre financiamientos</t>
  </si>
  <si>
    <t xml:space="preserve">   Gastos administrativos y generales pagados</t>
  </si>
  <si>
    <t xml:space="preserve">   Otros gastos operacionales pagados</t>
  </si>
  <si>
    <t xml:space="preserve">   Cobros (Pagos) diversos por actividades  de operación</t>
  </si>
  <si>
    <t xml:space="preserve">   Impuesto S/Renta por pagar</t>
  </si>
  <si>
    <t xml:space="preserve">   Cobros (pagos) diversos por actividades  de operación</t>
  </si>
  <si>
    <t xml:space="preserve">   Efectivo neto provisto (usado) por las actividades de operación</t>
  </si>
  <si>
    <t>EFECTIVO POR ACTIVIDADES DE INVERSION:</t>
  </si>
  <si>
    <t xml:space="preserve">Inversiones a aperturar </t>
  </si>
  <si>
    <t>Créditos otorgados</t>
  </si>
  <si>
    <t>Créditos cobrados</t>
  </si>
  <si>
    <t>Adquisición de propiedad, planta y equipos</t>
  </si>
  <si>
    <t xml:space="preserve">Producto de la venta de propiedad, planta y equipos </t>
  </si>
  <si>
    <t>Producto de la venta de bienes recibidos en recuperacion de creditos</t>
  </si>
  <si>
    <t xml:space="preserve">   Créditos cobrados</t>
  </si>
  <si>
    <t xml:space="preserve">   Adquisición de propiedad, planta y equipos</t>
  </si>
  <si>
    <t xml:space="preserve">   Producto de la venta de propiedad, planta y equipos </t>
  </si>
  <si>
    <t xml:space="preserve">   Producto de la venta de bienes recibidos en recuperacion de creditos</t>
  </si>
  <si>
    <t xml:space="preserve">   Efectivo neto provisto (usado) en actividades de inversión</t>
  </si>
  <si>
    <t xml:space="preserve">   EFECTIVO POR ACTIVIDADES DE FINANCIAMIENTO:</t>
  </si>
  <si>
    <t>Captaciones recibidas</t>
  </si>
  <si>
    <t>Captaciones a devolver</t>
  </si>
  <si>
    <t>Operaciones de fondos a tomar prestado</t>
  </si>
  <si>
    <t>Operaciones de fondos a pagar</t>
  </si>
  <si>
    <t>Aportes de capital</t>
  </si>
  <si>
    <t xml:space="preserve">   Efectivo neto provisto (usado) en actividades de financiamiento</t>
  </si>
  <si>
    <t xml:space="preserve">   AUMENTO (DISMINUCION) NETO EN EFECTIVO </t>
  </si>
  <si>
    <t xml:space="preserve">   EFECTIVO  AL INICIO DEL AÑO</t>
  </si>
  <si>
    <t xml:space="preserve">   EFECTIVO  AL FINAL DEL PERIODO</t>
  </si>
  <si>
    <t xml:space="preserve">                    Fernando Durán</t>
  </si>
  <si>
    <t xml:space="preserve"> Lic. Maricela Checo</t>
  </si>
  <si>
    <t xml:space="preserve">                Administrador General</t>
  </si>
  <si>
    <t xml:space="preserve">        Contralor </t>
  </si>
  <si>
    <t>Conciliación entre el resultado del ejercicio y el efectivo neto provisto por (usado en) las actividades de operación</t>
  </si>
  <si>
    <t>Resultado Neto del período</t>
  </si>
  <si>
    <t>Ajustes para conciliar el resultado del ejercicio con el efectivo neto provisto por (usado en ) las actividades de operación:</t>
  </si>
  <si>
    <t xml:space="preserve">   Provisiones:</t>
  </si>
  <si>
    <t>Provisiones constituidas:</t>
  </si>
  <si>
    <t>Cartera de creditos</t>
  </si>
  <si>
    <t>Inversiones</t>
  </si>
  <si>
    <t>Propiedad, Planta y Equipos</t>
  </si>
  <si>
    <t>Bienes recibidos en recuperacion de creditos</t>
  </si>
  <si>
    <t>Rendimientos por cobrar</t>
  </si>
  <si>
    <t>Liberacion de provisiones:</t>
  </si>
  <si>
    <t xml:space="preserve">Inversiones </t>
  </si>
  <si>
    <t xml:space="preserve">   Depreciaciones y amortizaciones</t>
  </si>
  <si>
    <t>Cambios netos en activos y pasivos:</t>
  </si>
  <si>
    <t>Cartera de créditos</t>
  </si>
  <si>
    <t>Cuentas por cobrar</t>
  </si>
  <si>
    <t>Otros activos</t>
  </si>
  <si>
    <t>Disminución neta en otros pasivos</t>
  </si>
  <si>
    <t>Total de ajustes</t>
  </si>
  <si>
    <t xml:space="preserve">   Efectivo neto provisto por las actividades de operación</t>
  </si>
  <si>
    <t>PATRIMONIO</t>
  </si>
  <si>
    <t>ACTIVO</t>
  </si>
  <si>
    <t>PASIVO</t>
  </si>
  <si>
    <t>RESULTADO</t>
  </si>
  <si>
    <t>FLUJO</t>
  </si>
  <si>
    <t xml:space="preserve">                         2026</t>
  </si>
  <si>
    <t>AL 30 ABRIL 2026 Y 2025</t>
  </si>
  <si>
    <t xml:space="preserve">AL 30 DE ABRIL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</si>
</sst>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6" formatCode="General_)"/>
    <numFmt numFmtId="167" formatCode="_(* #,##0.00_);_(* \(#,##0.00\);_(* \-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46">
    <xf numFmtId="0" fontId="0" fillId="0" borderId="0" xfId="0"/>
    <xf numFmtId="0" fontId="8" fillId="0" borderId="0" xfId="0" applyFont="1" applyAlignment="1">
      <alignment horizontal="left"/>
    </xf>
    <xf numFmtId="39" fontId="9" fillId="3" borderId="0" xfId="15" applyFont="1" applyFill="1"/>
    <xf numFmtId="39" fontId="14" fillId="2" borderId="0" xfId="15" applyFont="1" applyFill="1"/>
    <xf numFmtId="39" fontId="16" fillId="6" borderId="0" xfId="15" applyFont="1" applyFill="1" applyAlignment="1">
      <alignment horizontal="left"/>
    </xf>
    <xf numFmtId="37" fontId="10" fillId="5" borderId="0" xfId="15" applyNumberFormat="1" applyFont="1" applyFill="1" applyAlignment="1">
      <alignment horizontal="left"/>
    </xf>
    <xf numFmtId="37" fontId="10" fillId="4" borderId="0" xfId="15" applyNumberFormat="1" applyFont="1" applyFill="1"/>
    <xf numFmtId="37" fontId="10" fillId="4" borderId="0" xfId="15" applyNumberFormat="1" applyFont="1" applyFill="1" applyAlignment="1">
      <alignment horizontal="left"/>
    </xf>
    <xf numFmtId="37" fontId="16" fillId="4" borderId="0" xfId="15" applyNumberFormat="1" applyFont="1" applyFill="1" applyAlignment="1">
      <alignment horizontal="left"/>
    </xf>
    <xf numFmtId="37" fontId="17" fillId="5" borderId="0" xfId="15" applyNumberFormat="1" applyFont="1" applyFill="1"/>
    <xf numFmtId="37" fontId="17" fillId="4" borderId="0" xfId="15" applyNumberFormat="1" applyFont="1" applyFill="1"/>
    <xf numFmtId="37" fontId="10" fillId="5" borderId="0" xfId="15" applyNumberFormat="1" applyFont="1" applyFill="1"/>
    <xf numFmtId="37" fontId="16" fillId="5" borderId="0" xfId="15" applyNumberFormat="1" applyFont="1" applyFill="1"/>
    <xf numFmtId="37" fontId="16" fillId="4" borderId="0" xfId="15" applyNumberFormat="1" applyFont="1" applyFill="1"/>
    <xf numFmtId="37" fontId="16" fillId="5" borderId="0" xfId="15" applyNumberFormat="1" applyFont="1" applyFill="1" applyAlignment="1">
      <alignment horizontal="right"/>
    </xf>
    <xf numFmtId="39" fontId="18" fillId="5" borderId="0" xfId="15" applyFont="1" applyFill="1" applyAlignment="1">
      <alignment horizontal="left"/>
    </xf>
    <xf numFmtId="39" fontId="18" fillId="5" borderId="0" xfId="15" applyFont="1" applyFill="1" applyAlignment="1">
      <alignment horizontal="center"/>
    </xf>
    <xf numFmtId="39" fontId="10" fillId="5" borderId="0" xfId="15" applyFont="1" applyFill="1" applyAlignment="1">
      <alignment horizontal="left"/>
    </xf>
    <xf numFmtId="39" fontId="10" fillId="5" borderId="0" xfId="15" applyFont="1" applyFill="1" applyAlignment="1">
      <alignment horizontal="center"/>
    </xf>
    <xf numFmtId="37" fontId="11" fillId="2" borderId="0" xfId="15" applyNumberFormat="1" applyFont="1" applyFill="1"/>
    <xf numFmtId="37" fontId="16" fillId="4" borderId="0" xfId="15" applyNumberFormat="1" applyFont="1" applyFill="1" applyAlignment="1">
      <alignment horizontal="center"/>
    </xf>
    <xf numFmtId="37" fontId="16" fillId="4" borderId="0" xfId="15" applyNumberFormat="1" applyFont="1" applyFill="1" applyAlignment="1">
      <alignment horizontal="center" vertical="center"/>
    </xf>
    <xf numFmtId="37" fontId="16" fillId="6" borderId="0" xfId="15" applyNumberFormat="1" applyFont="1" applyFill="1"/>
    <xf numFmtId="37" fontId="16" fillId="6" borderId="0" xfId="15" applyNumberFormat="1" applyFont="1" applyFill="1" applyAlignment="1">
      <alignment horizontal="center"/>
    </xf>
    <xf numFmtId="37" fontId="19" fillId="4" borderId="0" xfId="15" applyNumberFormat="1" applyFont="1" applyFill="1" applyAlignment="1">
      <alignment horizontal="left"/>
    </xf>
    <xf numFmtId="165" fontId="10" fillId="5" borderId="0" xfId="14" applyNumberFormat="1" applyFont="1" applyFill="1"/>
    <xf numFmtId="37" fontId="17" fillId="4" borderId="0" xfId="15" applyNumberFormat="1" applyFont="1" applyFill="1" applyAlignment="1">
      <alignment horizontal="left"/>
    </xf>
    <xf numFmtId="39" fontId="18" fillId="5" borderId="0" xfId="15" applyFont="1" applyFill="1"/>
    <xf numFmtId="39" fontId="10" fillId="5" borderId="0" xfId="15" applyFont="1" applyFill="1"/>
    <xf numFmtId="39" fontId="10" fillId="4" borderId="0" xfId="15" applyFont="1" applyFill="1"/>
    <xf numFmtId="39" fontId="16" fillId="4" borderId="0" xfId="15" applyFont="1" applyFill="1"/>
    <xf numFmtId="39" fontId="10" fillId="4" borderId="0" xfId="15" applyFont="1" applyFill="1" applyAlignment="1">
      <alignment horizontal="left"/>
    </xf>
    <xf numFmtId="0" fontId="21" fillId="0" borderId="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9" fontId="15" fillId="3" borderId="0" xfId="15" applyFont="1" applyFill="1" applyAlignment="1">
      <alignment horizontal="center"/>
    </xf>
    <xf numFmtId="49" fontId="13" fillId="7" borderId="0" xfId="1" applyNumberFormat="1" applyFont="1" applyFill="1" applyBorder="1" applyAlignment="1" applyProtection="1">
      <alignment horizontal="left" vertical="center"/>
    </xf>
    <xf numFmtId="37" fontId="10" fillId="4" borderId="0" xfId="15" applyNumberFormat="1" applyFont="1" applyFill="1" applyAlignment="1">
      <alignment horizontal="left" wrapText="1"/>
    </xf>
    <xf numFmtId="37" fontId="9" fillId="3" borderId="0" xfId="15" applyNumberFormat="1" applyFont="1" applyFill="1"/>
    <xf numFmtId="0" fontId="21" fillId="0" borderId="4" xfId="0" applyFont="1" applyBorder="1" applyAlignment="1">
      <alignment horizontal="left" vertical="center"/>
    </xf>
    <xf numFmtId="37" fontId="14" fillId="5" borderId="0" xfId="15" applyNumberFormat="1" applyFont="1" applyFill="1"/>
    <xf numFmtId="39" fontId="14" fillId="4" borderId="0" xfId="15" applyFont="1" applyFill="1"/>
    <xf numFmtId="37" fontId="14" fillId="4" borderId="0" xfId="15" applyNumberFormat="1" applyFont="1" applyFill="1"/>
    <xf numFmtId="37" fontId="12" fillId="5" borderId="0" xfId="15" applyNumberFormat="1" applyFont="1" applyFill="1"/>
    <xf numFmtId="39" fontId="15" fillId="3" borderId="0" xfId="15" applyFont="1" applyFill="1" applyAlignment="1">
      <alignment horizont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4</xdr:row>
      <xdr:rowOff>12701</xdr:rowOff>
    </xdr:from>
    <xdr:to>
      <xdr:col>0</xdr:col>
      <xdr:colOff>746125</xdr:colOff>
      <xdr:row>58</xdr:row>
      <xdr:rowOff>125413</xdr:rowOff>
    </xdr:to>
    <xdr:sp macro="" textlink="">
      <xdr:nvSpPr>
        <xdr:cNvPr id="2" name="Rectangle 10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55575" y="889001"/>
          <a:ext cx="590550" cy="1062831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153987</xdr:colOff>
      <xdr:row>63</xdr:row>
      <xdr:rowOff>7939</xdr:rowOff>
    </xdr:from>
    <xdr:to>
      <xdr:col>0</xdr:col>
      <xdr:colOff>715962</xdr:colOff>
      <xdr:row>108</xdr:row>
      <xdr:rowOff>174625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3987" y="13371514"/>
          <a:ext cx="561975" cy="980598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166688</xdr:colOff>
      <xdr:row>0</xdr:row>
      <xdr:rowOff>160134</xdr:rowOff>
    </xdr:from>
    <xdr:to>
      <xdr:col>1</xdr:col>
      <xdr:colOff>492125</xdr:colOff>
      <xdr:row>4</xdr:row>
      <xdr:rowOff>0</xdr:rowOff>
    </xdr:to>
    <xdr:pic>
      <xdr:nvPicPr>
        <xdr:cNvPr id="4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60134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59</xdr:row>
      <xdr:rowOff>114300</xdr:rowOff>
    </xdr:from>
    <xdr:to>
      <xdr:col>1</xdr:col>
      <xdr:colOff>601662</xdr:colOff>
      <xdr:row>62</xdr:row>
      <xdr:rowOff>173241</xdr:rowOff>
    </xdr:to>
    <xdr:pic>
      <xdr:nvPicPr>
        <xdr:cNvPr id="5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601575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/>
  <dimension ref="A1:D167"/>
  <sheetViews>
    <sheetView tabSelected="1" zoomScaleNormal="100" workbookViewId="0">
      <selection activeCell="O46" sqref="O46"/>
    </sheetView>
  </sheetViews>
  <sheetFormatPr baseColWidth="10" defaultColWidth="8.28515625" defaultRowHeight="17.25" x14ac:dyDescent="0.3"/>
  <cols>
    <col min="1" max="1" width="16.5703125" style="3" customWidth="1"/>
    <col min="2" max="2" width="72.7109375" style="29" bestFit="1" customWidth="1"/>
    <col min="3" max="4" width="24.140625" style="29" customWidth="1"/>
    <col min="5" max="5" width="1.5703125" style="2" customWidth="1"/>
    <col min="6" max="170" width="8.28515625" style="2" customWidth="1"/>
    <col min="171" max="16384" width="8.28515625" style="2"/>
  </cols>
  <sheetData>
    <row r="1" spans="1:4" x14ac:dyDescent="0.3">
      <c r="A1" s="45" t="s">
        <v>2</v>
      </c>
      <c r="B1" s="45"/>
      <c r="C1" s="45"/>
      <c r="D1" s="36"/>
    </row>
    <row r="2" spans="1:4" x14ac:dyDescent="0.3">
      <c r="A2" s="45" t="s">
        <v>5</v>
      </c>
      <c r="B2" s="45"/>
      <c r="C2" s="45"/>
      <c r="D2" s="36"/>
    </row>
    <row r="3" spans="1:4" x14ac:dyDescent="0.3">
      <c r="A3" s="45" t="str">
        <f>+FECHAS!B4</f>
        <v>AL 30 ABRIL 2026 Y 2025</v>
      </c>
      <c r="B3" s="45"/>
      <c r="C3" s="45"/>
      <c r="D3" s="36"/>
    </row>
    <row r="4" spans="1:4" x14ac:dyDescent="0.3">
      <c r="A4" s="45" t="s">
        <v>0</v>
      </c>
      <c r="B4" s="45"/>
      <c r="C4" s="45"/>
      <c r="D4" s="36"/>
    </row>
    <row r="5" spans="1:4" x14ac:dyDescent="0.3">
      <c r="B5" s="4" t="s">
        <v>6</v>
      </c>
      <c r="C5" s="37" t="s">
        <v>69</v>
      </c>
      <c r="D5" s="37" t="s">
        <v>4</v>
      </c>
    </row>
    <row r="6" spans="1:4" x14ac:dyDescent="0.3">
      <c r="B6" s="5" t="s">
        <v>7</v>
      </c>
      <c r="C6" s="6">
        <v>935588868.46000004</v>
      </c>
      <c r="D6" s="6">
        <v>907455923.35000002</v>
      </c>
    </row>
    <row r="7" spans="1:4" x14ac:dyDescent="0.3">
      <c r="B7" s="5" t="s">
        <v>8</v>
      </c>
      <c r="C7" s="6">
        <v>100837452.72999999</v>
      </c>
      <c r="D7" s="6">
        <v>61905625.390000001</v>
      </c>
    </row>
    <row r="8" spans="1:4" x14ac:dyDescent="0.3">
      <c r="B8" s="5" t="s">
        <v>9</v>
      </c>
      <c r="C8" s="6">
        <v>241463949.81</v>
      </c>
      <c r="D8" s="6">
        <v>182948249.65000001</v>
      </c>
    </row>
    <row r="9" spans="1:4" x14ac:dyDescent="0.3">
      <c r="B9" s="5" t="s">
        <v>10</v>
      </c>
      <c r="C9" s="6">
        <v>-102889575.39</v>
      </c>
      <c r="D9" s="6">
        <v>-96061567.540000007</v>
      </c>
    </row>
    <row r="10" spans="1:4" x14ac:dyDescent="0.3">
      <c r="B10" s="5" t="s">
        <v>11</v>
      </c>
      <c r="C10" s="6">
        <v>-67211037.070000008</v>
      </c>
      <c r="D10" s="6">
        <v>-114721120.39</v>
      </c>
    </row>
    <row r="11" spans="1:4" x14ac:dyDescent="0.3">
      <c r="B11" s="5" t="s">
        <v>12</v>
      </c>
      <c r="C11" s="6">
        <v>-1000810190.2300001</v>
      </c>
      <c r="D11" s="6">
        <v>-921402155.93000007</v>
      </c>
    </row>
    <row r="12" spans="1:4" x14ac:dyDescent="0.3">
      <c r="B12" s="5" t="s">
        <v>13</v>
      </c>
      <c r="C12" s="6">
        <v>-25382786.990000002</v>
      </c>
      <c r="D12" s="6">
        <v>-20020627.77</v>
      </c>
    </row>
    <row r="13" spans="1:4" x14ac:dyDescent="0.3">
      <c r="B13" s="7" t="s">
        <v>14</v>
      </c>
      <c r="C13" s="6">
        <v>293821926.4300015</v>
      </c>
      <c r="D13" s="6">
        <v>271457977.66000235</v>
      </c>
    </row>
    <row r="14" spans="1:4" hidden="1" x14ac:dyDescent="0.3">
      <c r="B14" s="5" t="s">
        <v>15</v>
      </c>
      <c r="C14" s="6"/>
      <c r="D14" s="6"/>
    </row>
    <row r="15" spans="1:4" hidden="1" x14ac:dyDescent="0.3">
      <c r="B15" s="7" t="s">
        <v>16</v>
      </c>
      <c r="C15" s="6"/>
    </row>
    <row r="16" spans="1:4" hidden="1" x14ac:dyDescent="0.3">
      <c r="B16" s="7"/>
      <c r="C16" s="6"/>
      <c r="D16" s="2"/>
    </row>
    <row r="17" spans="2:4" x14ac:dyDescent="0.3">
      <c r="B17" s="8" t="s">
        <v>17</v>
      </c>
      <c r="C17" s="9">
        <f>C6+C7+C8+C9+C10+C11+C12+C13+C15</f>
        <v>375418607.75000131</v>
      </c>
      <c r="D17" s="9">
        <f>D6+D7+D8+D9+D10+D11+D12+D13</f>
        <v>271562304.42000246</v>
      </c>
    </row>
    <row r="18" spans="2:4" x14ac:dyDescent="0.3">
      <c r="B18" s="8"/>
      <c r="C18" s="6"/>
      <c r="D18" s="6"/>
    </row>
    <row r="19" spans="2:4" x14ac:dyDescent="0.3">
      <c r="B19" s="2"/>
      <c r="D19" s="6"/>
    </row>
    <row r="20" spans="2:4" x14ac:dyDescent="0.3">
      <c r="B20" s="8"/>
      <c r="C20" s="10"/>
      <c r="D20" s="11"/>
    </row>
    <row r="21" spans="2:4" x14ac:dyDescent="0.3">
      <c r="B21" s="8" t="s">
        <v>18</v>
      </c>
      <c r="C21" s="6"/>
      <c r="D21" s="11"/>
    </row>
    <row r="22" spans="2:4" x14ac:dyDescent="0.3">
      <c r="B22" s="7" t="s">
        <v>19</v>
      </c>
      <c r="C22" s="6">
        <v>-324794900.98000026</v>
      </c>
      <c r="D22" s="6">
        <v>-214935525.88999987</v>
      </c>
    </row>
    <row r="23" spans="2:4" x14ac:dyDescent="0.3">
      <c r="B23" s="7" t="s">
        <v>20</v>
      </c>
      <c r="C23" s="6">
        <v>-7368608487.9499998</v>
      </c>
      <c r="D23" s="41">
        <v>-6631527943.3599997</v>
      </c>
    </row>
    <row r="24" spans="2:4" x14ac:dyDescent="0.3">
      <c r="B24" s="7" t="s">
        <v>21</v>
      </c>
      <c r="C24" s="6">
        <v>7309601943.0500002</v>
      </c>
      <c r="D24" s="41">
        <v>7096407611.8199997</v>
      </c>
    </row>
    <row r="25" spans="2:4" x14ac:dyDescent="0.3">
      <c r="B25" s="7" t="s">
        <v>22</v>
      </c>
      <c r="C25" s="6">
        <v>-27074487.019999743</v>
      </c>
      <c r="D25" s="6">
        <v>-7951234.1899998188</v>
      </c>
    </row>
    <row r="26" spans="2:4" hidden="1" x14ac:dyDescent="0.3">
      <c r="B26" s="7" t="s">
        <v>23</v>
      </c>
      <c r="C26" s="6"/>
      <c r="D26" s="6"/>
    </row>
    <row r="27" spans="2:4" x14ac:dyDescent="0.3">
      <c r="B27" s="7" t="s">
        <v>24</v>
      </c>
      <c r="C27" s="6">
        <v>-3940135</v>
      </c>
      <c r="D27" s="11">
        <v>-61061848.969999999</v>
      </c>
    </row>
    <row r="28" spans="2:4" hidden="1" x14ac:dyDescent="0.3">
      <c r="B28" s="7" t="s">
        <v>25</v>
      </c>
      <c r="C28" s="11"/>
      <c r="D28" s="6"/>
    </row>
    <row r="29" spans="2:4" hidden="1" x14ac:dyDescent="0.3">
      <c r="B29" s="7" t="s">
        <v>26</v>
      </c>
      <c r="C29" s="6"/>
      <c r="D29" s="11"/>
    </row>
    <row r="30" spans="2:4" hidden="1" x14ac:dyDescent="0.3">
      <c r="B30" s="7" t="s">
        <v>27</v>
      </c>
      <c r="C30" s="6"/>
      <c r="D30" s="11"/>
    </row>
    <row r="31" spans="2:4" hidden="1" x14ac:dyDescent="0.3">
      <c r="B31" s="7" t="s">
        <v>28</v>
      </c>
      <c r="C31" s="6"/>
      <c r="D31" s="11"/>
    </row>
    <row r="32" spans="2:4" x14ac:dyDescent="0.3">
      <c r="B32" s="6"/>
      <c r="C32" s="6"/>
      <c r="D32" s="11"/>
    </row>
    <row r="33" spans="2:4" x14ac:dyDescent="0.3">
      <c r="B33" s="8" t="s">
        <v>29</v>
      </c>
      <c r="C33" s="9">
        <f>C22+C24+C26+C27+C28+C29+C31+C23+C25</f>
        <v>-414816067.89999986</v>
      </c>
      <c r="D33" s="9">
        <f>+D22+D23+D24+D25+D26+D27+D31</f>
        <v>180931059.40999988</v>
      </c>
    </row>
    <row r="34" spans="2:4" x14ac:dyDescent="0.3">
      <c r="B34" s="8"/>
      <c r="D34" s="6"/>
    </row>
    <row r="35" spans="2:4" x14ac:dyDescent="0.3">
      <c r="B35" s="6"/>
      <c r="C35" s="6"/>
      <c r="D35" s="2"/>
    </row>
    <row r="36" spans="2:4" x14ac:dyDescent="0.3">
      <c r="B36" s="8" t="s">
        <v>30</v>
      </c>
      <c r="C36" s="6"/>
      <c r="D36" s="6"/>
    </row>
    <row r="37" spans="2:4" x14ac:dyDescent="0.3">
      <c r="B37" s="5" t="s">
        <v>31</v>
      </c>
      <c r="C37" s="6">
        <v>11934399087.93</v>
      </c>
      <c r="D37" s="41">
        <v>11828493425.1</v>
      </c>
    </row>
    <row r="38" spans="2:4" x14ac:dyDescent="0.3">
      <c r="B38" s="5" t="s">
        <v>32</v>
      </c>
      <c r="C38" s="6">
        <v>-12116713753.179998</v>
      </c>
      <c r="D38" s="41">
        <v>-11662631901.08</v>
      </c>
    </row>
    <row r="39" spans="2:4" x14ac:dyDescent="0.3">
      <c r="B39" s="5" t="s">
        <v>33</v>
      </c>
      <c r="C39" s="6">
        <v>5613937.6699999999</v>
      </c>
      <c r="D39" s="42">
        <v>60000000</v>
      </c>
    </row>
    <row r="40" spans="2:4" x14ac:dyDescent="0.3">
      <c r="B40" s="5" t="s">
        <v>34</v>
      </c>
      <c r="C40" s="6">
        <v>-602147881.04000008</v>
      </c>
      <c r="D40" s="42">
        <v>-1097620967.5</v>
      </c>
    </row>
    <row r="41" spans="2:4" hidden="1" x14ac:dyDescent="0.3">
      <c r="B41" s="7" t="s">
        <v>35</v>
      </c>
      <c r="C41" s="41"/>
      <c r="D41" s="11"/>
    </row>
    <row r="42" spans="2:4" x14ac:dyDescent="0.3">
      <c r="B42" s="7"/>
      <c r="C42" s="11"/>
      <c r="D42" s="11"/>
    </row>
    <row r="43" spans="2:4" x14ac:dyDescent="0.3">
      <c r="B43" s="8" t="s">
        <v>36</v>
      </c>
      <c r="C43" s="6"/>
    </row>
    <row r="44" spans="2:4" x14ac:dyDescent="0.3">
      <c r="B44" s="8"/>
      <c r="C44" s="13">
        <f>C37+C38+C39+C40+C41</f>
        <v>-778848608.61999822</v>
      </c>
      <c r="D44" s="13">
        <f>SUM(D37:D42)</f>
        <v>-871759443.47999954</v>
      </c>
    </row>
    <row r="45" spans="2:4" x14ac:dyDescent="0.3">
      <c r="B45" s="6"/>
      <c r="C45" s="6"/>
      <c r="D45" s="6"/>
    </row>
    <row r="46" spans="2:4" x14ac:dyDescent="0.3">
      <c r="B46" s="8" t="s">
        <v>37</v>
      </c>
      <c r="C46" s="13">
        <f>C44+C33+C17</f>
        <v>-818246068.76999676</v>
      </c>
      <c r="D46" s="12">
        <f>+D17+D33+D44</f>
        <v>-419266079.64999723</v>
      </c>
    </row>
    <row r="47" spans="2:4" x14ac:dyDescent="0.3">
      <c r="B47" s="13"/>
      <c r="C47" s="6"/>
      <c r="D47" s="6"/>
    </row>
    <row r="48" spans="2:4" x14ac:dyDescent="0.3">
      <c r="B48" s="8" t="s">
        <v>38</v>
      </c>
      <c r="C48" s="14">
        <v>4241940608.73</v>
      </c>
      <c r="D48" s="14">
        <v>3310367465.8000002</v>
      </c>
    </row>
    <row r="49" spans="1:4" x14ac:dyDescent="0.3">
      <c r="B49" s="13"/>
      <c r="C49" s="6"/>
      <c r="D49" s="6"/>
    </row>
    <row r="50" spans="1:4" x14ac:dyDescent="0.3">
      <c r="B50" s="8" t="s">
        <v>39</v>
      </c>
      <c r="C50" s="14">
        <v>3423694539.96</v>
      </c>
      <c r="D50" s="14">
        <v>2891101386.1500001</v>
      </c>
    </row>
    <row r="51" spans="1:4" x14ac:dyDescent="0.3">
      <c r="B51" s="8"/>
      <c r="C51" s="14"/>
      <c r="D51" s="14"/>
    </row>
    <row r="52" spans="1:4" x14ac:dyDescent="0.3">
      <c r="B52" s="8"/>
      <c r="C52" s="14"/>
      <c r="D52" s="14"/>
    </row>
    <row r="53" spans="1:4" x14ac:dyDescent="0.3">
      <c r="B53" s="8"/>
      <c r="C53" s="14"/>
      <c r="D53" s="14"/>
    </row>
    <row r="54" spans="1:4" x14ac:dyDescent="0.3">
      <c r="B54" s="8"/>
      <c r="C54" s="14"/>
      <c r="D54" s="14"/>
    </row>
    <row r="55" spans="1:4" x14ac:dyDescent="0.3">
      <c r="B55" s="8"/>
      <c r="C55" s="14"/>
      <c r="D55" s="14"/>
    </row>
    <row r="56" spans="1:4" x14ac:dyDescent="0.3">
      <c r="B56" s="8"/>
      <c r="C56" s="14"/>
      <c r="D56" s="14"/>
    </row>
    <row r="57" spans="1:4" x14ac:dyDescent="0.3">
      <c r="B57" s="15" t="s">
        <v>40</v>
      </c>
      <c r="C57" s="16" t="s">
        <v>41</v>
      </c>
      <c r="D57" s="16"/>
    </row>
    <row r="58" spans="1:4" x14ac:dyDescent="0.3">
      <c r="B58" s="17" t="s">
        <v>42</v>
      </c>
      <c r="C58" s="18" t="s">
        <v>43</v>
      </c>
      <c r="D58" s="18"/>
    </row>
    <row r="59" spans="1:4" x14ac:dyDescent="0.3">
      <c r="B59" s="13"/>
      <c r="C59" s="19">
        <v>4</v>
      </c>
      <c r="D59" s="19"/>
    </row>
    <row r="60" spans="1:4" x14ac:dyDescent="0.3">
      <c r="A60" s="2"/>
      <c r="B60" s="20" t="s">
        <v>2</v>
      </c>
      <c r="C60" s="6"/>
      <c r="D60" s="6"/>
    </row>
    <row r="61" spans="1:4" x14ac:dyDescent="0.3">
      <c r="A61" s="2"/>
      <c r="B61" s="20" t="s">
        <v>5</v>
      </c>
      <c r="C61" s="6"/>
      <c r="D61" s="6"/>
    </row>
    <row r="62" spans="1:4" x14ac:dyDescent="0.3">
      <c r="A62" s="2"/>
      <c r="B62" s="21" t="str">
        <f>+A3</f>
        <v>AL 30 ABRIL 2026 Y 2025</v>
      </c>
      <c r="C62" s="6"/>
      <c r="D62" s="6"/>
    </row>
    <row r="63" spans="1:4" x14ac:dyDescent="0.3">
      <c r="A63" s="2"/>
      <c r="B63" s="21" t="s">
        <v>0</v>
      </c>
      <c r="C63" s="6"/>
      <c r="D63" s="6"/>
    </row>
    <row r="64" spans="1:4" x14ac:dyDescent="0.3">
      <c r="B64" s="22"/>
      <c r="C64" s="23" t="str">
        <f>+C5</f>
        <v xml:space="preserve">                         2026</v>
      </c>
      <c r="D64" s="37" t="s">
        <v>4</v>
      </c>
    </row>
    <row r="65" spans="2:4" x14ac:dyDescent="0.3">
      <c r="B65" s="6"/>
      <c r="C65" s="6"/>
      <c r="D65" s="6"/>
    </row>
    <row r="66" spans="2:4" ht="34.5" x14ac:dyDescent="0.3">
      <c r="B66" s="38" t="s">
        <v>44</v>
      </c>
      <c r="C66" s="6"/>
      <c r="D66" s="6"/>
    </row>
    <row r="67" spans="2:4" x14ac:dyDescent="0.3">
      <c r="B67" s="38"/>
      <c r="C67" s="6"/>
      <c r="D67" s="6"/>
    </row>
    <row r="68" spans="2:4" x14ac:dyDescent="0.3">
      <c r="B68" s="7" t="s">
        <v>3</v>
      </c>
      <c r="C68" s="6"/>
      <c r="D68" s="39"/>
    </row>
    <row r="69" spans="2:4" x14ac:dyDescent="0.3">
      <c r="B69" s="7" t="s">
        <v>45</v>
      </c>
      <c r="C69" s="6">
        <v>219429200.61999983</v>
      </c>
      <c r="D69" s="39">
        <v>87410708.199999943</v>
      </c>
    </row>
    <row r="70" spans="2:4" x14ac:dyDescent="0.3">
      <c r="B70" s="7"/>
      <c r="C70" s="6"/>
      <c r="D70" s="6"/>
    </row>
    <row r="71" spans="2:4" ht="34.5" x14ac:dyDescent="0.3">
      <c r="B71" s="38" t="s">
        <v>46</v>
      </c>
      <c r="C71" s="2"/>
      <c r="D71" s="6"/>
    </row>
    <row r="72" spans="2:4" x14ac:dyDescent="0.3">
      <c r="B72" s="7" t="s">
        <v>3</v>
      </c>
      <c r="C72" s="6"/>
      <c r="D72" s="6"/>
    </row>
    <row r="73" spans="2:4" hidden="1" x14ac:dyDescent="0.3">
      <c r="B73" s="7"/>
      <c r="C73" s="6"/>
      <c r="D73" s="6"/>
    </row>
    <row r="74" spans="2:4" x14ac:dyDescent="0.3">
      <c r="B74" s="7"/>
      <c r="C74" s="6"/>
      <c r="D74" s="6"/>
    </row>
    <row r="75" spans="2:4" x14ac:dyDescent="0.3">
      <c r="B75" s="7" t="s">
        <v>47</v>
      </c>
      <c r="C75" s="6"/>
      <c r="D75" s="6"/>
    </row>
    <row r="76" spans="2:4" x14ac:dyDescent="0.3">
      <c r="B76" s="24" t="s">
        <v>48</v>
      </c>
      <c r="C76" s="6"/>
      <c r="D76" s="6"/>
    </row>
    <row r="77" spans="2:4" x14ac:dyDescent="0.3">
      <c r="B77" s="7" t="s">
        <v>49</v>
      </c>
      <c r="C77" s="6">
        <v>17000000.030000001</v>
      </c>
      <c r="D77" s="39">
        <v>0</v>
      </c>
    </row>
    <row r="78" spans="2:4" hidden="1" x14ac:dyDescent="0.3">
      <c r="B78" s="7" t="s">
        <v>50</v>
      </c>
      <c r="C78" s="6"/>
      <c r="D78" s="6"/>
    </row>
    <row r="79" spans="2:4" hidden="1" x14ac:dyDescent="0.3">
      <c r="B79" s="7" t="s">
        <v>51</v>
      </c>
      <c r="C79" s="6"/>
      <c r="D79" s="6"/>
    </row>
    <row r="80" spans="2:4" x14ac:dyDescent="0.3">
      <c r="B80" s="7" t="s">
        <v>52</v>
      </c>
      <c r="C80" s="6">
        <v>17268127.859999999</v>
      </c>
      <c r="D80" s="43">
        <v>21059222.630000003</v>
      </c>
    </row>
    <row r="81" spans="2:4" x14ac:dyDescent="0.3">
      <c r="B81" s="7" t="s">
        <v>53</v>
      </c>
      <c r="C81" s="6">
        <v>66382658.049999997</v>
      </c>
      <c r="D81" s="43">
        <v>95679617.659999996</v>
      </c>
    </row>
    <row r="82" spans="2:4" x14ac:dyDescent="0.3">
      <c r="B82" s="7"/>
      <c r="C82" s="25"/>
      <c r="D82" s="25"/>
    </row>
    <row r="83" spans="2:4" x14ac:dyDescent="0.3">
      <c r="B83" s="24" t="s">
        <v>54</v>
      </c>
      <c r="C83" s="11"/>
      <c r="D83" s="11"/>
    </row>
    <row r="84" spans="2:4" x14ac:dyDescent="0.3">
      <c r="B84" s="7" t="s">
        <v>49</v>
      </c>
      <c r="C84" s="6">
        <v>-1288392914.99</v>
      </c>
      <c r="D84" s="6">
        <v>-159019231.83000001</v>
      </c>
    </row>
    <row r="85" spans="2:4" hidden="1" x14ac:dyDescent="0.3">
      <c r="B85" s="7" t="s">
        <v>55</v>
      </c>
      <c r="C85" s="11"/>
      <c r="D85" s="11"/>
    </row>
    <row r="86" spans="2:4" hidden="1" x14ac:dyDescent="0.3">
      <c r="B86" s="7" t="s">
        <v>51</v>
      </c>
      <c r="C86" s="11"/>
      <c r="D86" s="11"/>
    </row>
    <row r="87" spans="2:4" x14ac:dyDescent="0.3">
      <c r="B87" s="7" t="s">
        <v>52</v>
      </c>
      <c r="C87" s="6">
        <v>-16650000</v>
      </c>
      <c r="D87" s="11">
        <v>-9825531.8300000001</v>
      </c>
    </row>
    <row r="88" spans="2:4" x14ac:dyDescent="0.3">
      <c r="B88" s="7" t="s">
        <v>53</v>
      </c>
      <c r="C88" s="6">
        <v>-256989708.61000001</v>
      </c>
      <c r="D88" s="39">
        <v>-22274520.400000002</v>
      </c>
    </row>
    <row r="89" spans="2:4" x14ac:dyDescent="0.3">
      <c r="B89" s="7"/>
      <c r="C89" s="25"/>
      <c r="D89" s="25"/>
    </row>
    <row r="90" spans="2:4" x14ac:dyDescent="0.3">
      <c r="B90" s="7" t="s">
        <v>56</v>
      </c>
      <c r="C90" s="6">
        <v>32140758.210000001</v>
      </c>
      <c r="D90" s="39">
        <v>36019462.270000003</v>
      </c>
    </row>
    <row r="91" spans="2:4" x14ac:dyDescent="0.3">
      <c r="B91" s="7"/>
      <c r="C91" s="6"/>
      <c r="D91" s="6"/>
    </row>
    <row r="92" spans="2:4" x14ac:dyDescent="0.3">
      <c r="B92" s="24" t="s">
        <v>57</v>
      </c>
      <c r="C92" s="6"/>
      <c r="D92" s="6"/>
    </row>
    <row r="93" spans="2:4" x14ac:dyDescent="0.3">
      <c r="B93" s="7" t="s">
        <v>58</v>
      </c>
      <c r="C93" s="6">
        <v>1271065589.8300023</v>
      </c>
      <c r="D93" s="43">
        <v>159398407.08000231</v>
      </c>
    </row>
    <row r="94" spans="2:4" x14ac:dyDescent="0.3">
      <c r="B94" s="7" t="s">
        <v>53</v>
      </c>
      <c r="C94" s="6">
        <v>150632220.98000002</v>
      </c>
      <c r="D94" s="43">
        <v>-91142828.869999886</v>
      </c>
    </row>
    <row r="95" spans="2:4" x14ac:dyDescent="0.3">
      <c r="B95" s="7" t="s">
        <v>59</v>
      </c>
      <c r="C95" s="6">
        <v>-2608184.150000006</v>
      </c>
      <c r="D95" s="43">
        <v>-2694601.299999997</v>
      </c>
    </row>
    <row r="96" spans="2:4" x14ac:dyDescent="0.3">
      <c r="B96" s="7" t="s">
        <v>60</v>
      </c>
      <c r="C96" s="6">
        <v>-17997379.020000011</v>
      </c>
      <c r="D96" s="43">
        <v>-2619441.5099999905</v>
      </c>
    </row>
    <row r="97" spans="2:4" x14ac:dyDescent="0.3">
      <c r="B97" s="7" t="s">
        <v>61</v>
      </c>
      <c r="C97" s="6">
        <v>184138238.93999895</v>
      </c>
      <c r="D97" s="41">
        <v>159571041.92000002</v>
      </c>
    </row>
    <row r="98" spans="2:4" x14ac:dyDescent="0.3">
      <c r="B98" s="7" t="s">
        <v>62</v>
      </c>
      <c r="C98" s="44">
        <f>SUM(C77:C97)</f>
        <v>155989407.13000146</v>
      </c>
      <c r="D98" s="6">
        <f>SUM(D77:D97)</f>
        <v>184151595.82000244</v>
      </c>
    </row>
    <row r="99" spans="2:4" x14ac:dyDescent="0.3">
      <c r="B99" s="6"/>
      <c r="C99" s="6"/>
      <c r="D99" s="6"/>
    </row>
    <row r="100" spans="2:4" x14ac:dyDescent="0.3">
      <c r="B100" s="8" t="s">
        <v>63</v>
      </c>
      <c r="C100" s="9">
        <f>+C98+C69</f>
        <v>375418607.75000131</v>
      </c>
      <c r="D100" s="9">
        <f>+D98+D69</f>
        <v>271562304.02000237</v>
      </c>
    </row>
    <row r="101" spans="2:4" x14ac:dyDescent="0.3">
      <c r="B101" s="26"/>
      <c r="C101" s="6"/>
      <c r="D101" s="6"/>
    </row>
    <row r="102" spans="2:4" x14ac:dyDescent="0.3">
      <c r="B102" s="26"/>
      <c r="C102" s="6"/>
      <c r="D102" s="6"/>
    </row>
    <row r="103" spans="2:4" x14ac:dyDescent="0.3">
      <c r="B103" s="26"/>
      <c r="C103" s="6"/>
      <c r="D103" s="6"/>
    </row>
    <row r="104" spans="2:4" x14ac:dyDescent="0.3">
      <c r="B104" s="26"/>
      <c r="C104" s="6"/>
      <c r="D104" s="6"/>
    </row>
    <row r="105" spans="2:4" x14ac:dyDescent="0.3">
      <c r="B105" s="26"/>
      <c r="C105" s="6"/>
      <c r="D105" s="6"/>
    </row>
    <row r="106" spans="2:4" x14ac:dyDescent="0.3">
      <c r="B106" s="26"/>
      <c r="C106" s="6"/>
      <c r="D106" s="6"/>
    </row>
    <row r="107" spans="2:4" x14ac:dyDescent="0.3">
      <c r="B107" s="8"/>
      <c r="C107" s="11"/>
      <c r="D107" s="11"/>
    </row>
    <row r="108" spans="2:4" x14ac:dyDescent="0.3">
      <c r="B108" s="15" t="s">
        <v>40</v>
      </c>
      <c r="C108" s="16" t="s">
        <v>41</v>
      </c>
      <c r="D108" s="16"/>
    </row>
    <row r="109" spans="2:4" x14ac:dyDescent="0.3">
      <c r="B109" s="17" t="s">
        <v>42</v>
      </c>
      <c r="C109" s="18" t="s">
        <v>43</v>
      </c>
      <c r="D109" s="18"/>
    </row>
    <row r="110" spans="2:4" x14ac:dyDescent="0.3">
      <c r="B110" s="13"/>
      <c r="C110" s="6"/>
      <c r="D110" s="6"/>
    </row>
    <row r="111" spans="2:4" x14ac:dyDescent="0.3">
      <c r="B111" s="15"/>
      <c r="C111" s="27"/>
      <c r="D111" s="27"/>
    </row>
    <row r="112" spans="2:4" x14ac:dyDescent="0.3">
      <c r="B112" s="15"/>
      <c r="C112" s="28"/>
      <c r="D112" s="28"/>
    </row>
    <row r="113" spans="2:4" x14ac:dyDescent="0.3">
      <c r="C113" s="19">
        <v>5</v>
      </c>
      <c r="D113" s="19"/>
    </row>
    <row r="114" spans="2:4" x14ac:dyDescent="0.3">
      <c r="B114" s="6"/>
      <c r="C114" s="6"/>
      <c r="D114" s="6"/>
    </row>
    <row r="115" spans="2:4" x14ac:dyDescent="0.3">
      <c r="C115" s="6"/>
      <c r="D115" s="6"/>
    </row>
    <row r="116" spans="2:4" x14ac:dyDescent="0.3">
      <c r="C116" s="6"/>
      <c r="D116" s="6"/>
    </row>
    <row r="117" spans="2:4" x14ac:dyDescent="0.3">
      <c r="C117" s="6"/>
      <c r="D117" s="6"/>
    </row>
    <row r="118" spans="2:4" x14ac:dyDescent="0.3">
      <c r="C118" s="6"/>
      <c r="D118" s="6"/>
    </row>
    <row r="119" spans="2:4" x14ac:dyDescent="0.3">
      <c r="C119" s="6"/>
      <c r="D119" s="6"/>
    </row>
    <row r="120" spans="2:4" x14ac:dyDescent="0.3">
      <c r="C120" s="6"/>
      <c r="D120" s="6"/>
    </row>
    <row r="121" spans="2:4" x14ac:dyDescent="0.3">
      <c r="C121" s="6"/>
      <c r="D121" s="6"/>
    </row>
    <row r="122" spans="2:4" x14ac:dyDescent="0.3">
      <c r="C122" s="6"/>
      <c r="D122" s="6"/>
    </row>
    <row r="123" spans="2:4" x14ac:dyDescent="0.3">
      <c r="C123" s="6"/>
      <c r="D123" s="6"/>
    </row>
    <row r="124" spans="2:4" x14ac:dyDescent="0.3">
      <c r="C124" s="6"/>
      <c r="D124" s="6"/>
    </row>
    <row r="125" spans="2:4" x14ac:dyDescent="0.3">
      <c r="C125" s="6"/>
      <c r="D125" s="6"/>
    </row>
    <row r="126" spans="2:4" x14ac:dyDescent="0.3">
      <c r="C126" s="6"/>
      <c r="D126" s="6"/>
    </row>
    <row r="127" spans="2:4" x14ac:dyDescent="0.3">
      <c r="C127" s="6"/>
      <c r="D127" s="6"/>
    </row>
    <row r="128" spans="2:4" x14ac:dyDescent="0.3">
      <c r="C128" s="6"/>
      <c r="D128" s="6"/>
    </row>
    <row r="129" spans="2:4" x14ac:dyDescent="0.3">
      <c r="C129" s="6"/>
      <c r="D129" s="6"/>
    </row>
    <row r="130" spans="2:4" x14ac:dyDescent="0.3">
      <c r="B130" s="30"/>
      <c r="C130" s="6"/>
      <c r="D130" s="6"/>
    </row>
    <row r="131" spans="2:4" x14ac:dyDescent="0.3">
      <c r="C131" s="6"/>
      <c r="D131" s="6"/>
    </row>
    <row r="132" spans="2:4" x14ac:dyDescent="0.3">
      <c r="C132" s="6"/>
      <c r="D132" s="6"/>
    </row>
    <row r="133" spans="2:4" x14ac:dyDescent="0.3">
      <c r="C133" s="6"/>
      <c r="D133" s="6"/>
    </row>
    <row r="134" spans="2:4" x14ac:dyDescent="0.3">
      <c r="C134" s="6"/>
      <c r="D134" s="6"/>
    </row>
    <row r="135" spans="2:4" x14ac:dyDescent="0.3">
      <c r="C135" s="6"/>
      <c r="D135" s="6"/>
    </row>
    <row r="136" spans="2:4" x14ac:dyDescent="0.3">
      <c r="C136" s="6"/>
      <c r="D136" s="6"/>
    </row>
    <row r="137" spans="2:4" x14ac:dyDescent="0.3">
      <c r="C137" s="6"/>
      <c r="D137" s="6"/>
    </row>
    <row r="138" spans="2:4" x14ac:dyDescent="0.3">
      <c r="C138" s="6"/>
      <c r="D138" s="6"/>
    </row>
    <row r="139" spans="2:4" x14ac:dyDescent="0.3">
      <c r="C139" s="6"/>
      <c r="D139" s="6"/>
    </row>
    <row r="140" spans="2:4" x14ac:dyDescent="0.3">
      <c r="C140" s="6"/>
      <c r="D140" s="6"/>
    </row>
    <row r="141" spans="2:4" x14ac:dyDescent="0.3">
      <c r="C141" s="6"/>
      <c r="D141" s="6"/>
    </row>
    <row r="142" spans="2:4" x14ac:dyDescent="0.3">
      <c r="C142" s="6"/>
      <c r="D142" s="6"/>
    </row>
    <row r="143" spans="2:4" x14ac:dyDescent="0.3">
      <c r="C143" s="6"/>
      <c r="D143" s="6"/>
    </row>
    <row r="144" spans="2:4" x14ac:dyDescent="0.3">
      <c r="C144" s="6"/>
      <c r="D144" s="6"/>
    </row>
    <row r="145" spans="2:4" x14ac:dyDescent="0.3">
      <c r="C145" s="6"/>
      <c r="D145" s="6"/>
    </row>
    <row r="146" spans="2:4" x14ac:dyDescent="0.3">
      <c r="C146" s="6"/>
      <c r="D146" s="6"/>
    </row>
    <row r="147" spans="2:4" x14ac:dyDescent="0.3">
      <c r="C147" s="6"/>
      <c r="D147" s="6"/>
    </row>
    <row r="148" spans="2:4" x14ac:dyDescent="0.3">
      <c r="C148" s="6"/>
      <c r="D148" s="6"/>
    </row>
    <row r="149" spans="2:4" x14ac:dyDescent="0.3">
      <c r="C149" s="6"/>
      <c r="D149" s="6"/>
    </row>
    <row r="150" spans="2:4" x14ac:dyDescent="0.3">
      <c r="B150" s="31" t="s">
        <v>1</v>
      </c>
      <c r="C150" s="6"/>
      <c r="D150" s="6"/>
    </row>
    <row r="151" spans="2:4" x14ac:dyDescent="0.3">
      <c r="C151" s="6"/>
      <c r="D151" s="6"/>
    </row>
    <row r="152" spans="2:4" x14ac:dyDescent="0.3">
      <c r="C152" s="6"/>
      <c r="D152" s="6"/>
    </row>
    <row r="153" spans="2:4" x14ac:dyDescent="0.3">
      <c r="C153" s="6"/>
      <c r="D153" s="6"/>
    </row>
    <row r="154" spans="2:4" x14ac:dyDescent="0.3">
      <c r="C154" s="6"/>
      <c r="D154" s="6"/>
    </row>
    <row r="155" spans="2:4" x14ac:dyDescent="0.3">
      <c r="C155" s="6"/>
      <c r="D155" s="6"/>
    </row>
    <row r="156" spans="2:4" x14ac:dyDescent="0.3">
      <c r="C156" s="6"/>
      <c r="D156" s="6"/>
    </row>
    <row r="157" spans="2:4" x14ac:dyDescent="0.3">
      <c r="C157" s="6"/>
      <c r="D157" s="6"/>
    </row>
    <row r="158" spans="2:4" x14ac:dyDescent="0.3">
      <c r="C158" s="6"/>
      <c r="D158" s="6"/>
    </row>
    <row r="159" spans="2:4" x14ac:dyDescent="0.3">
      <c r="C159" s="6"/>
      <c r="D159" s="6"/>
    </row>
    <row r="160" spans="2:4" x14ac:dyDescent="0.3">
      <c r="C160" s="6"/>
      <c r="D160" s="6"/>
    </row>
    <row r="161" spans="2:4" x14ac:dyDescent="0.3">
      <c r="C161" s="6"/>
      <c r="D161" s="6"/>
    </row>
    <row r="167" spans="2:4" x14ac:dyDescent="0.3">
      <c r="B167" s="31" t="s">
        <v>1</v>
      </c>
    </row>
  </sheetData>
  <mergeCells count="4">
    <mergeCell ref="A1:C1"/>
    <mergeCell ref="A2:C2"/>
    <mergeCell ref="A3:C3"/>
    <mergeCell ref="A4:C4"/>
  </mergeCells>
  <pageMargins left="1.0629921259842521" right="0.19685039370078741" top="0.59055118110236227" bottom="1.0629921259842521" header="0.43307086614173229" footer="0"/>
  <pageSetup scale="66" orientation="portrait" horizontalDpi="300" verticalDpi="300" r:id="rId1"/>
  <headerFooter alignWithMargins="0"/>
  <rowBreaks count="1" manualBreakCount="1">
    <brk id="59" max="5" man="1"/>
  </rowBreaks>
  <ignoredErrors>
    <ignoredError sqref="C5:D5 D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K5"/>
  <sheetViews>
    <sheetView workbookViewId="0">
      <selection activeCell="N9" sqref="N9"/>
    </sheetView>
  </sheetViews>
  <sheetFormatPr baseColWidth="10" defaultColWidth="11.42578125" defaultRowHeight="15.75" x14ac:dyDescent="0.25"/>
  <cols>
    <col min="1" max="1" width="15.140625" style="1" customWidth="1"/>
    <col min="2" max="2" width="35" style="1" bestFit="1" customWidth="1"/>
  </cols>
  <sheetData>
    <row r="1" spans="1:2" x14ac:dyDescent="0.25">
      <c r="A1" s="40" t="s">
        <v>65</v>
      </c>
      <c r="B1" s="34" t="s">
        <v>70</v>
      </c>
    </row>
    <row r="2" spans="1:2" x14ac:dyDescent="0.25">
      <c r="A2" s="32" t="s">
        <v>66</v>
      </c>
      <c r="B2" s="34" t="s">
        <v>70</v>
      </c>
    </row>
    <row r="3" spans="1:2" x14ac:dyDescent="0.25">
      <c r="A3" s="32" t="s">
        <v>67</v>
      </c>
      <c r="B3" s="34" t="s">
        <v>70</v>
      </c>
    </row>
    <row r="4" spans="1:2" x14ac:dyDescent="0.25">
      <c r="A4" s="32" t="s">
        <v>68</v>
      </c>
      <c r="B4" s="34" t="s">
        <v>70</v>
      </c>
    </row>
    <row r="5" spans="1:2" ht="16.5" thickBot="1" x14ac:dyDescent="0.3">
      <c r="A5" s="33" t="s">
        <v>64</v>
      </c>
      <c r="B5" s="35" t="s">
        <v>71</v>
      </c>
    </row>
  </sheetData>
  <phoneticPr fontId="20" type="noConversion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7a257099-fd18-47a9-8bae-6e6dd6ef55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b2c37d-3d88-47df-83cd-1336f6ba25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FLUJO DE EFECTIVO</vt:lpstr>
      <vt:lpstr>FECHAS</vt:lpstr>
      <vt:lpstr>'FLUJO DE EFECTIVO'!Área_de_impresión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2026-05-08T14:23:42Z</cp:lastPrinted>
  <dcterms:created xsi:type="dcterms:W3CDTF">2021-10-07T14:43:02Z</dcterms:created>
  <dcterms:modified xsi:type="dcterms:W3CDTF">2026-05-11T18:40:00Z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